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附件2" sheetId="6" r:id="rId1"/>
    <sheet name="Sheet1" sheetId="7" r:id="rId2"/>
  </sheets>
  <definedNames>
    <definedName name="_xlnm._FilterDatabase" localSheetId="0" hidden="1">附件2!$A$4:$T$47</definedName>
    <definedName name="_xlnm.Print_Titles" localSheetId="0">附件2!$3:$4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7"/>
  <c r="G24"/>
  <c r="H23"/>
  <c r="G23"/>
  <c r="H22"/>
  <c r="G22"/>
  <c r="H21"/>
  <c r="G21"/>
  <c r="H20"/>
  <c r="G20"/>
  <c r="F20"/>
  <c r="H19"/>
  <c r="G19"/>
  <c r="H18"/>
  <c r="G18"/>
  <c r="F18"/>
  <c r="H17"/>
  <c r="G17"/>
  <c r="E17"/>
  <c r="H16"/>
  <c r="G16"/>
  <c r="R13"/>
  <c r="Q13"/>
  <c r="P13"/>
  <c r="O13"/>
  <c r="N13"/>
  <c r="M13"/>
  <c r="L13"/>
  <c r="K13"/>
  <c r="J13"/>
  <c r="I13"/>
  <c r="H13"/>
  <c r="G13"/>
  <c r="F13"/>
  <c r="E13"/>
  <c r="D13"/>
  <c r="C13"/>
  <c r="R12"/>
  <c r="Q12"/>
  <c r="N12"/>
  <c r="M12"/>
  <c r="L12"/>
  <c r="K12"/>
  <c r="J12"/>
  <c r="I12"/>
  <c r="H12"/>
  <c r="G12"/>
  <c r="F12"/>
  <c r="E12"/>
  <c r="D12"/>
  <c r="C12"/>
  <c r="N11"/>
  <c r="M11"/>
  <c r="L11"/>
  <c r="K11"/>
  <c r="H11"/>
  <c r="G11"/>
  <c r="F11"/>
  <c r="E11"/>
  <c r="D11"/>
  <c r="C11"/>
  <c r="R10"/>
  <c r="Q10"/>
  <c r="N10"/>
  <c r="M10"/>
  <c r="L10"/>
  <c r="K10"/>
  <c r="J10"/>
  <c r="I10"/>
  <c r="H10"/>
  <c r="G10"/>
  <c r="F10"/>
  <c r="E10"/>
  <c r="D10"/>
  <c r="C10"/>
  <c r="R9"/>
  <c r="Q9"/>
  <c r="P9"/>
  <c r="O9"/>
  <c r="N9"/>
  <c r="M9"/>
  <c r="L9"/>
  <c r="K9"/>
  <c r="J9"/>
  <c r="I9"/>
  <c r="H9"/>
  <c r="G9"/>
  <c r="F9"/>
  <c r="E9"/>
  <c r="D9"/>
  <c r="C9"/>
  <c r="N8"/>
  <c r="M8"/>
  <c r="L8"/>
  <c r="K8"/>
  <c r="J8"/>
  <c r="I8"/>
  <c r="F8"/>
  <c r="E8"/>
  <c r="D8"/>
  <c r="C8"/>
  <c r="R7"/>
  <c r="Q7"/>
  <c r="N7"/>
  <c r="M7"/>
  <c r="L7"/>
  <c r="K7"/>
  <c r="J7"/>
  <c r="I7"/>
  <c r="H7"/>
  <c r="G7"/>
  <c r="F7"/>
  <c r="E7"/>
  <c r="D7"/>
  <c r="C7"/>
  <c r="N6"/>
  <c r="M6"/>
  <c r="L6"/>
  <c r="K6"/>
  <c r="J6"/>
  <c r="I6"/>
  <c r="H6"/>
  <c r="G6"/>
  <c r="F6"/>
  <c r="E6"/>
  <c r="D6"/>
  <c r="C6"/>
  <c r="F5"/>
  <c r="E5"/>
  <c r="D5"/>
  <c r="C5"/>
  <c r="J47" i="6"/>
  <c r="I47"/>
  <c r="R46"/>
  <c r="Q46"/>
  <c r="P46"/>
  <c r="O46"/>
  <c r="N46"/>
  <c r="M46"/>
  <c r="L46"/>
  <c r="K46"/>
  <c r="J46"/>
  <c r="I46"/>
  <c r="J45"/>
  <c r="I45"/>
  <c r="R44"/>
  <c r="Q44"/>
  <c r="P44"/>
  <c r="O44"/>
  <c r="N44"/>
  <c r="M44"/>
  <c r="L44"/>
  <c r="K44"/>
  <c r="J44"/>
  <c r="I44"/>
  <c r="J43"/>
  <c r="I43"/>
  <c r="J42"/>
  <c r="I42"/>
  <c r="J41"/>
  <c r="I41"/>
  <c r="J40"/>
  <c r="I40"/>
  <c r="J39"/>
  <c r="I39"/>
  <c r="J38"/>
  <c r="I38"/>
  <c r="J37"/>
  <c r="I37"/>
  <c r="R36"/>
  <c r="Q36"/>
  <c r="P36"/>
  <c r="O36"/>
  <c r="N36"/>
  <c r="M36"/>
  <c r="L36"/>
  <c r="K36"/>
  <c r="J36"/>
  <c r="I36"/>
  <c r="J35"/>
  <c r="I35"/>
  <c r="J34"/>
  <c r="I34"/>
  <c r="R33"/>
  <c r="Q33"/>
  <c r="P33"/>
  <c r="O33"/>
  <c r="N33"/>
  <c r="M33"/>
  <c r="L33"/>
  <c r="K33"/>
  <c r="J33"/>
  <c r="I33"/>
  <c r="J32"/>
  <c r="I32"/>
  <c r="J31"/>
  <c r="I31"/>
  <c r="J30"/>
  <c r="I30"/>
  <c r="J29"/>
  <c r="I29"/>
  <c r="R28"/>
  <c r="Q28"/>
  <c r="P28"/>
  <c r="O28"/>
  <c r="N28"/>
  <c r="M28"/>
  <c r="L28"/>
  <c r="K28"/>
  <c r="J28"/>
  <c r="I28"/>
  <c r="J27"/>
  <c r="I27"/>
  <c r="J26"/>
  <c r="I26"/>
  <c r="J25"/>
  <c r="I25"/>
  <c r="J24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I10"/>
  <c r="J9"/>
  <c r="I9"/>
  <c r="J8"/>
  <c r="I8"/>
  <c r="J7"/>
  <c r="I7"/>
  <c r="R6"/>
  <c r="Q6"/>
  <c r="P6"/>
  <c r="O6"/>
  <c r="N6"/>
  <c r="M6"/>
  <c r="L6"/>
  <c r="K6"/>
  <c r="J6"/>
  <c r="I6"/>
  <c r="R5"/>
  <c r="Q5"/>
  <c r="P5"/>
  <c r="O5"/>
  <c r="N5"/>
  <c r="M5"/>
  <c r="L5"/>
  <c r="K5"/>
  <c r="J5"/>
  <c r="I5"/>
  <c r="E5"/>
</calcChain>
</file>

<file path=xl/sharedStrings.xml><?xml version="1.0" encoding="utf-8"?>
<sst xmlns="http://schemas.openxmlformats.org/spreadsheetml/2006/main" count="356" uniqueCount="217">
  <si>
    <t>林芝市工布江达县2025年脱贫县财政衔接推进乡村振兴补助资金项目完成情况明细表</t>
  </si>
  <si>
    <t>序号</t>
  </si>
  <si>
    <t>县（区)、乡（镇）名称</t>
  </si>
  <si>
    <t>项目名称</t>
  </si>
  <si>
    <t>建设地点（所在乡村名）</t>
  </si>
  <si>
    <t>项目建设内容</t>
  </si>
  <si>
    <t>项目主管部门</t>
  </si>
  <si>
    <t>项目                            责任人及联系电话</t>
  </si>
  <si>
    <t>财政衔接推进乡村振兴补助资金来源及金额</t>
  </si>
  <si>
    <t>投资计划(万元)</t>
  </si>
  <si>
    <t>完工情况</t>
  </si>
  <si>
    <t>备注</t>
  </si>
  <si>
    <t>资金来源名称</t>
  </si>
  <si>
    <t>金额(万元)</t>
  </si>
  <si>
    <t>总投资</t>
  </si>
  <si>
    <t>中央财政衔接推进乡村振兴补助资金</t>
  </si>
  <si>
    <t>自治区财政                 衔接推进乡村振兴补助资金</t>
  </si>
  <si>
    <t>地（市）财政衔接推进乡村振兴补助资金</t>
  </si>
  <si>
    <t>县（区）财政衔接推进乡村振兴补助资金</t>
  </si>
  <si>
    <t>援藏                     资金</t>
  </si>
  <si>
    <t>银行                             贷款</t>
  </si>
  <si>
    <t>项目单位自筹</t>
  </si>
  <si>
    <t>其他                  资金                （含整合资金）</t>
  </si>
  <si>
    <t>工布江达县</t>
  </si>
  <si>
    <t>（一）乡村特色产业类（含产业基础设施配套类）</t>
  </si>
  <si>
    <t>工布江达县金达镇牦牛（犏牛）入户养殖项目</t>
  </si>
  <si>
    <t>金达镇16个行政村</t>
  </si>
  <si>
    <t>通过县级指导，乡级管理，村级实施，农户养殖的方式，政府补贴8000元/头，群众自行采购牦牛（犏牛），实行入户养殖，乡镇结合实际情况制定具体的实施方案，并与村（养殖户）签订养殖协议，保障资金可循环使用，滚动发展，持续带动群众增收，16个行政村共购买牦牛（犏牛）1059头。</t>
  </si>
  <si>
    <t>金达镇人民政府</t>
  </si>
  <si>
    <t>李初
13908941098</t>
  </si>
  <si>
    <t>中央少数民族发展任务资金813万元；自治区少数民族发展任务资金34.2万元</t>
  </si>
  <si>
    <t>完工</t>
  </si>
  <si>
    <t>工布江达县金达镇种牛（牦牛）养殖项目</t>
  </si>
  <si>
    <t>金达镇16个行政村庄自行采购牦牛(种公牛，2岁至4岁）共计142头（其中多其木村25头、拉荣村19头、夏索村35头、仲荣村22头、朗色村8头、其他11个行政村每村3头。）</t>
  </si>
  <si>
    <t>中央巩固拓展脱贫攻坚成果和乡村振兴任务资金400万元；自治区少数民族发展任务资金97万元；</t>
  </si>
  <si>
    <t>工布江达县巴河镇朗色村“精品民宿”项目</t>
  </si>
  <si>
    <t>巴河集镇</t>
  </si>
  <si>
    <t>室内改造1340.45㎡；外立面改造1321.09㎡；3.室外系列改造：电、水、排水等。</t>
  </si>
  <si>
    <t>巴河镇人民政府</t>
  </si>
  <si>
    <t>张忠立13628940722</t>
  </si>
  <si>
    <t>自治区财政衔接推进乡村振兴补助资金绩效评价及考核奖励资金493.59万元。</t>
  </si>
  <si>
    <t>未完工</t>
  </si>
  <si>
    <t>工布江达县巴河镇仲当嘎拉“帐篷营地”项目</t>
  </si>
  <si>
    <t>巴河镇嘎拉村</t>
  </si>
  <si>
    <t>三联帐篷1组：占地面积约210㎡；住宿帐篷14套：占地面积约33㎡，总面积462㎡；木屋酒店4套：占地面积约33㎡，总面积132㎡；藏式黑帐篷1套：占地面积约180㎡；移动箱体厕所14间：占地面积约6.88㎡,总面积96.32㎡；钢结构箱体综合用房：占地面积约45㎡；钢结构箱体厨房1间：占地面积约50㎡。</t>
  </si>
  <si>
    <t>自治区财政衔接推进乡村振兴补助资金绩效评价及考核奖励资金349.70万元。</t>
  </si>
  <si>
    <t>工布江达县工布江达镇</t>
  </si>
  <si>
    <t>工布江达镇阿沛村农家乐项目</t>
  </si>
  <si>
    <t>工布江达镇阿沛村农家乐</t>
  </si>
  <si>
    <t>土地平整；新建室外游乐设施（包括：滑梯、秋千、沙池、攀岩、蹦床、旋转木马、海盗船等)；新建亲子体验设施（包括迷宫、DIY手工绘画剪纸等）；新建鸡，鸭，免子、仓鼠等小动物观赏养殖设施；整合现有村集体茶馆、民俗藏餐演艺厅、休闲采摘园、庄园、温泉等，打造集吃、喝、游、娱、玩为一体的阿沛村农家乐。</t>
  </si>
  <si>
    <t>工布江达镇人民政府</t>
  </si>
  <si>
    <t>晋美
13889040291</t>
  </si>
  <si>
    <t>中央新型农村集体经济资金70万元，乡政府投资30万元，村集体投资20万元。</t>
  </si>
  <si>
    <t>工布江达县
工布江达镇</t>
  </si>
  <si>
    <t>工布江达县工布江达镇嘎旦等三个村农田灌溉水渠建设项目</t>
  </si>
  <si>
    <t>工布江达镇嘠旦村</t>
  </si>
  <si>
    <t>新建3km灌溉水渠，维修1km灌溉水渠，建成后将灌溉耕地200多亩。</t>
  </si>
  <si>
    <t>自治区以工代赈资金134万元；县（区）巩固拓展脱贫攻坚成果和乡村振兴任务资金17.55万元。</t>
  </si>
  <si>
    <t>工布江达县工布江达镇卓木村农田水利灌溉建设项目</t>
  </si>
  <si>
    <t>工布江达镇卓木村</t>
  </si>
  <si>
    <t>新建提水泵站一座：新建泵房1座，面积16.2㎡，水泵机组2套，水泵型号为150QJG70-100（一备一用），新建上水管道476m，采用DN150涂塑钢管，新建上水管镇墩5座、新建蓄水池1座，容积100m³、新建供水主管总长2282m，其中1#供水主管采用dn90PE100级管1.6MPa长：379m，2#供水主管采用dn110PE100级管1.6MPa长：477m，3#供水主管采用dn90PE100级管1.6MPa长：706m，4#供水主管采用dn50PE100级管1.25MPa长：244m、新建灌溉分水管总长2262m，采用dn50PE100级管，新建浇灌管总长3770m，采用dn25PE100级管。</t>
  </si>
  <si>
    <t>第二批自治区财政衔接推进乡村振兴补助（巩固拓展脱贫攻坚成果和乡村振兴任务）资金182万元</t>
  </si>
  <si>
    <t>工布江达县
仲莎乡</t>
  </si>
  <si>
    <t>工布江达县仲莎乡尼丁自然村农田灌溉水渠修建项目</t>
  </si>
  <si>
    <t>仲莎乡尼丁自然村</t>
  </si>
  <si>
    <t>新建蓄水池2座（100m³及50m³），新建0.5m*0.5m混凝土渠道1400m，新建0.4m*0.4m混凝土渠道3600m，以及分水口及农桥配套设施。</t>
  </si>
  <si>
    <t>工布江达县发展改革和经信商务局</t>
  </si>
  <si>
    <t>陶启文13989946783</t>
  </si>
  <si>
    <t>中央以工代赈资金170万元；县（区）巩固拓展脱贫攻坚成果和乡村振兴任务资金27.33万元。</t>
  </si>
  <si>
    <t>工布江达县人畜分离项目</t>
  </si>
  <si>
    <t>共85户人畜分离，县级终验合格后每户补贴10000元。</t>
  </si>
  <si>
    <t>工布江达县农业农村和科技水利局</t>
  </si>
  <si>
    <t>次仁德吉13658946606</t>
  </si>
  <si>
    <t>第二批自治区财政衔接推进乡村振兴补助（巩固拓展脱贫攻坚成果和乡村振兴任务）资金85万元</t>
  </si>
  <si>
    <t>工布江达县工布江达镇结地岗村人居环境整治建设项目</t>
  </si>
  <si>
    <t>工布江达镇结地岗村</t>
  </si>
  <si>
    <t>场地土石方工程1020.00立方米，入户道路2040.70平方米，新建道路工程2211.71平方米，国道修复工程4800平方米，新建排水沟1020.35米，原排水沟恢复工程258.18米，新建仰斜式路堑墙975.00米，新建防撞护栏270.00米；以补贴形式：新建围墙工程306.41米（220元/米），围墙翻新1666.02米（120元/米）；新建污水管道2309.00米，新建化粪池20座（G1-2S型化粪池 19座；G7-20S型化粪池1座）；进水闸1座，冲砂闸1座，翼墙29米，溢流堰2.5米，沉砂池1座，阀门井11座，背水台55座；新建太阳能路灯30盏，修复太阳能路灯50盏；金属结构1项，管道工程1项。</t>
  </si>
  <si>
    <t>中央巩固拓展脱贫攻坚成果和乡村振兴任务资金769.76万元，第二批中央巩固拓展脱贫攻坚成果和乡村振兴任务资金116.9万元；自治区巩固拓展脱贫攻坚成果和乡村振兴任务资金123.06万元；市级巩固拓展脱贫攻坚成果和乡村振兴任务资金152万元；</t>
  </si>
  <si>
    <t>工布江达县巴河镇</t>
  </si>
  <si>
    <t>工布江达县巴河镇帮久村宜居宜业和美乡村建设项目</t>
  </si>
  <si>
    <t>巴河镇
帮久村</t>
  </si>
  <si>
    <r>
      <rPr>
        <sz val="22"/>
        <rFont val="宋体"/>
        <family val="3"/>
        <charset val="134"/>
        <scheme val="minor"/>
      </rPr>
      <t>路灯新建30盏，灯杆6m，为太阳能路灯；建设排污工程1项,涉及45户，建设内容包括新建排污主管dn500 HDPE双壁波纹管1.1km、排污干管dn300 HDPE双壁波纹管454m、排污支管dn 100UPVC管940m、污水检查井48座，末端设置20m</t>
    </r>
    <r>
      <rPr>
        <sz val="22"/>
        <rFont val="方正书宋_GBK"/>
        <charset val="134"/>
      </rPr>
      <t>³</t>
    </r>
    <r>
      <rPr>
        <sz val="22"/>
        <rFont val="宋体"/>
        <family val="3"/>
        <charset val="134"/>
      </rPr>
      <t>钢筋砼化粪池3座，金属排水篦子30m。建设给水工程1项，建设内容包括新建dn90 PE管（1.6Mpa）4.1km接原主管，1座蓄水口，1座取水口，控制阀井2座，减压阀井10座，标识桩81个等设备及安装工程。新建排水沟50m,其中宽度0.4米。新建排洪沟22m,其中宽度1米。 路面硬化共1990m</t>
    </r>
    <r>
      <rPr>
        <sz val="22"/>
        <rFont val="方正书宋_GBK"/>
        <charset val="134"/>
      </rPr>
      <t>²</t>
    </r>
    <r>
      <rPr>
        <sz val="22"/>
        <rFont val="宋体"/>
        <family val="3"/>
        <charset val="134"/>
      </rPr>
      <t>，混凝土重建道路480平方米(4.5m宽混凝土道路)，新建道路1050平方米(3m宽混凝土道路)，入户道路硬化460平方米（3m宽混凝土道路）。入村挡墙103米（4m高直立式混凝土路肩墙）；波形护栏100m;庭院经济47户，每户补贴3000元。</t>
    </r>
  </si>
  <si>
    <t>中央巩固拓展脱贫攻坚成果和乡村振兴任务资金504.14万元，第二批中央巩固拓展脱贫攻坚成果和乡村振兴任务资金166.12万元；自治区级巩固拓展脱贫攻坚成果和乡村振兴任务资金80.34万元；市级巩固拓展脱贫攻坚成果和乡村振兴任务资金94万元；县（区）巩固拓展脱贫攻坚成果和乡村振兴任务资金40万元；</t>
  </si>
  <si>
    <t>工布江达县巴河镇东玛村宜居宜业和美乡村建设项目</t>
  </si>
  <si>
    <t>巴河镇
东玛村</t>
  </si>
  <si>
    <t>新建道路硬化3600平方米。新建道路硬化350平方米。新建太阳能路灯18盏，旧路灯维修20盏。新建太阳能路灯12盏，旧路灯维修26盏。环境整治280平方米（村公房门前撒草籽、花籽 ），挖沟恢复1300平方米。挖沟恢复（路边种植土回填，撒草籽）1500平方米。新建污水主管道2800米，新建污水户内管道1600米，检查井90座，新建集中化粪池2座，新建水渠2处，村内雨水积水排水500米。新建污水主管道2300米，新建污水户内管道1100米，检查井70座，新建集中化粪池2座，建设水渠2处。新建户内给水管道2250米，新建主给水管道6650米，新建蓄水池及给水净化设备一套，新建背水台48户（每户回水式与下沉式两种背水台）。新建户内给水管道1800米，新建主给水管道3800米，新建背水台33户（每户回水式与下沉式两种背水台）。庭院经济46户，围墙改造330米（320元/米），围墙改造645米（220元/米）。庭院经济32户，围墙改造45米（320元/米）。</t>
  </si>
  <si>
    <t>中央巩固拓展脱贫攻坚成果和乡村振兴任务资金502万元，第二批中央巩固拓展脱贫攻坚成果和乡村振兴任务资金240.64万元；自治区级巩固拓展脱贫攻坚成果和乡村振兴任务资金117.12万元；市级巩固拓展脱贫攻坚成果和乡村振兴任务资金59万元；县（区）巩固拓展脱贫攻坚成果和乡村振兴任务资金70万元；</t>
  </si>
  <si>
    <t>工布江达县工布江达镇结定村宜居宜业和美乡村建设项目</t>
  </si>
  <si>
    <t>工布江达镇结定村</t>
  </si>
  <si>
    <t>新建公共卫生间60平方米；公共卫生间改造提升50.32平方米。新建PEDN110进水管10米，沉沙池1座，水表井1座，给水阀门井1座，DN32PE管902.78米；给水部分新建给水阀门井1座，新建50立方米蓄水池1座。室外DN100双壁波纹管40米，室外DN300双壁波纹管110.23米，污水检查井3座，三级处理池1座，人工湿地110平方米；排污部分污水检查井维修11座，室外DN300污水管道拆除新建250米，污水检查井更换井盖19座，污水管网疏通1000米，DN100排污入户污水管359.45米，三级处理池1座。新建太阳能路灯30盏，太阳能路灯维修移位10盏；附属工程太阳能路灯30盏，太阳能路灯维修移位10盏。村内主干道维修727.85平方米，片石路面176.41平方米；片石入户道路902.78平方米。新增垃圾收集箱3个；新增垃圾收集箱3个。庭院经济101户。</t>
  </si>
  <si>
    <t>中央巩固拓展脱贫攻坚成果和乡村振兴任务资金220万元；自治区巩固拓展脱贫攻坚成果和乡村振兴任务资金105.61万元；市级巩固拓展脱贫攻坚成果和乡村振兴任务资金41万元；县（区）巩固拓展脱贫攻坚成果和乡村振兴任务资金20万元；</t>
  </si>
  <si>
    <t>工布江达县江达镇卓木村宜居宜业和美乡村建设项目</t>
  </si>
  <si>
    <r>
      <rPr>
        <sz val="22"/>
        <rFont val="宋体"/>
        <family val="3"/>
        <charset val="134"/>
        <scheme val="minor"/>
      </rPr>
      <t>新建排水沟（净尺寸50*60cm）580m，新建浆砌片石挡墙102m。新建太阳能路灯30盏。新建给水管（dn110/dn90/dn50/dn32）2506m，新建给水接户管（dn32）600m，新建背水台30座，新建蓄水池1座（50m</t>
    </r>
    <r>
      <rPr>
        <sz val="22"/>
        <rFont val="方正书宋_GBK"/>
        <charset val="134"/>
      </rPr>
      <t>³</t>
    </r>
    <r>
      <rPr>
        <sz val="22"/>
        <rFont val="宋体"/>
        <family val="3"/>
        <charset val="134"/>
      </rPr>
      <t>），新建取水沉砂池1座，新建网围栏40m，包含管道土方开挖及阀门井等配套附属设施。新建污水主管1500m（DN300），新建污水接户管750m(De200)，新建污水检查井57座，新建三级沉淀池2座，混凝土路面破除恢复1260㎡，包含管道土方开挖、接户小方井及防坠网等附属配套设施。庭院经济30户，围墙改造2740m（220元/米），围墙改造330.5m（320元/米）。</t>
    </r>
  </si>
  <si>
    <t>中央巩固拓展脱贫攻坚成果和乡村振兴任务资金625.81万元；自治区巩固拓展脱贫攻坚成果和乡村振兴任务资金217.96万元；市级巩固拓展脱贫攻坚成果和乡村振兴任务资金120万元；县（区）巩固拓展脱贫攻坚成果和乡村振兴任务资金50万元；</t>
  </si>
  <si>
    <t>工布江达县
江达乡</t>
  </si>
  <si>
    <t>工布江达县江达乡唐丁村宜居宜业和美乡村建设项目</t>
  </si>
  <si>
    <t>江达乡
唐丁村</t>
  </si>
  <si>
    <r>
      <rPr>
        <sz val="22"/>
        <rFont val="宋体"/>
        <family val="3"/>
        <charset val="134"/>
        <scheme val="minor"/>
      </rPr>
      <t>新建路面30㎡；新建路面0.78km（路面宽4m），新建入户路约80m（路面宽2.5m），道路总面积为4391平方米，包含路基土方及土路肩等配套附属内容。新建排水沟（净尺寸50*60cm）350m，新建涵洞5座（圆管涵），新建浆砌片石挡墙150m。原太阳能路灯维修15盏（更换电池、灯头灯）；新建太阳能路灯30盏。新建给水主管（dn110）310m，新建蓄水池1座（50m</t>
    </r>
    <r>
      <rPr>
        <sz val="22"/>
        <rFont val="方正书宋_GBK"/>
        <charset val="134"/>
      </rPr>
      <t>³</t>
    </r>
    <r>
      <rPr>
        <sz val="22"/>
        <rFont val="宋体"/>
        <family val="3"/>
        <charset val="134"/>
      </rPr>
      <t>），新建取水沉砂池1座，新建网围栏40m，包含管道土方开挖及阀门井等配套附属设施；新建污水主管1817m（DN300），新建污水接户管825m(De200)，新建污水检查井83座，新建三级沉淀池2座，混凝土路面破除恢复1155㎡，包含管道土方开挖、接户小方井及防坠网等附属配套设施。围墙改造932.3m（220元/米）；庭院经济35户，围墙改造2163.7m（220元/米），围墙改造1642.22m（320元/米）。</t>
    </r>
  </si>
  <si>
    <t>中央巩固拓展脱贫攻坚成果和乡村振兴任务资金601.76万元；自治区巩固拓展脱贫攻坚成果和乡村振兴任务资金145.04万元；市级巩固拓展脱贫攻坚成果和乡村振兴任务资金105万元；县（区）巩固拓展脱贫攻坚成果和乡村振兴任务资金40万元；</t>
  </si>
  <si>
    <t>工布江达县仲莎乡结牧村宜居宜业和美乡村建设项目</t>
  </si>
  <si>
    <t>仲莎乡
结牧村</t>
  </si>
  <si>
    <t>新建主干道177.2m（3.5m宽混凝土道路），新建入户道路：220m（3米宽混凝土道路），道路附属新建盖板边沟97m、新建挡土墙、91m、道路挖土方等工程；新建主干道229m（4m宽混凝土道路），新建主干道1363m（3.5m宽混凝土道路），加宽主干道：145.5（加宽1m），新建入户道路：55m（3米宽混凝土道路），新建砂砾石道路：1763m，道路附属挡土墙173m、排水管涵73m、道路挖土方等工程；新建入户道路392m（3m宽混凝土道路）,道路附属挖土方等工程。维修太阳能路灯25盏；维修太阳能路灯26盏，新建太阳能路灯1盏；新建太阳能路灯1盏。新建排污主管960m，新建入户支管 640m，户内支管320m，新建检查井79座，50立方化粪池1座，等其他附属工程；新建排污主管7870m，新建入户支管380m，户内支管190m，新建检查井50座，20立方化粪池1座，75立方化粪池1座，等其他附属工程；新建户内支管180m，等其他附属工程。新建支管866m，新建户内取水设施14座，入户管560m，等其他附属设施；入户管560米，新建户内取水设施14座；等其他附属设施；新建引水渠63m，新建沉砂池1座，新建蓄水池1座，新建饮水主管1665m，新建户内取水设施2座，入户管80m。新建牧区钢架桥3座（长6m*3m）。庭院经济132户（3000元/户）。</t>
  </si>
  <si>
    <t>中央巩固拓展脱贫攻坚成果和乡村振兴任务资金1019.14万元；自治区巩固拓展脱贫攻坚成果和乡村振兴任务资金300.57万元；市级巩固拓展脱贫攻坚成果和乡村振兴任务资金170万元；县（区）巩固拓展脱贫攻坚成果和乡村振兴任务资金80万元；</t>
  </si>
  <si>
    <t>工布江达县
娘蒲乡</t>
  </si>
  <si>
    <t>工布江达县娘蒲乡米瑞村宜居宜业和美乡村建设项目</t>
  </si>
  <si>
    <t>娘蒲乡
米瑞村</t>
  </si>
  <si>
    <t>道路硬化4518平方米（含混凝土路面3940㎡（级配碎石垫层厚10cm），混凝土刻槽路面578㎡），挡墙约3000立方米，道路破除恢复2483平方米；道路硬化6004平方米（含混凝土路面2000㎡（级配碎石垫层厚10cm）混凝土刻槽路面4004㎡）。新建公共卫生间1座（42.57平方米）。新修路灯12盏；新修路灯18盏。污水主管道1050米，污水入户管道800米，污水处理集中化粪池1座，铸铁检查井井盖25套（D400中兴铸铁检查井井盖，含防坠网）。污水入户管800米。给水入户管道900米，球墨铸铁井盖及支座33个，背水台（回水式）29座（含3户村内拉如村民），背水台（下沉式）29座（含3户村内拉如村民）；给水入户管道1100米，给水主管道220米，新修蓄水池及取水口3座（含3套净水装置），背水台（回水式）57座（现用蓄水池饮用水4户），背水台（下沉式）57座（现用蓄水池饮用水4户）。庭围墙改造共1770米（320元/米），围墙改造共375米（220元/米），庭院经济25户。庭围墙改造共6484米（320元/米），围墙改造共3800米（220元/米），庭院经济60户。</t>
  </si>
  <si>
    <t>中央巩固拓展脱贫攻坚成果和乡村振兴任务资金1044.48万元；自治区巩固拓展脱贫攻坚成果和乡村振兴任务资金199.64万元；市级巩固拓展脱贫攻坚成果和乡村振兴任务资金150万元；县（区）巩固拓展脱贫攻坚成果和乡村振兴任务资金80万元；</t>
  </si>
  <si>
    <t>工布江达县
朱拉乡</t>
  </si>
  <si>
    <t>工布江达县朱拉乡崩嘎村宜居宜业和美村庄项目</t>
  </si>
  <si>
    <t>朱拉乡
崩嘎村</t>
  </si>
  <si>
    <t>入户硬化5240.02㎡，场地平整17298.55㎡（整理用地，回填客土300mm，混播草籽），晾晒场5567.89㎡，入户道路4368.91㎡,新建基础道路工程670m。新建公共卫生间一栋，建筑面积为45.32㎡。水利1#冲沟整治146m，2#排水沟整治171m，3#排水沟整治52m，3#冲沟整治67m，1#防洪堤140m，2#防洪堤39m，3#防洪堤168m，道路整治219m。新建太阳能路灯30盏，路灯检修60盏。新建蓄水池及给水净化设备2套；供水主管道5482m，直管入户72户以及背水台（回水式与下沉式两种）。新建集中化粪池2座;新建雨水排水沟渠100m。新建防护措施882.9m，修补安全防护措施3769.4m。庭院经济72户（3000元/户）；庭院养殖经济72头（8000元/头）。</t>
  </si>
  <si>
    <t>中央巩固拓展脱贫攻坚成果和乡村振兴任务资金1060.69万元；自治区巩固拓展脱贫攻坚成果和乡村振兴任务资金12.74万元；自治区少数民族发展任务资金292.8万元；县（区）巩固拓展脱贫攻坚成果和乡村振兴任务资金40.6万元；市级国土出让金312.89万元</t>
  </si>
  <si>
    <t>工布江达县朱拉乡四章村宜居宜业和美村庄项目</t>
  </si>
  <si>
    <t>朱拉乡
四章村</t>
  </si>
  <si>
    <t>新建公共卫生间41.10平方米。新建PSF钢塑复合压力管DN150：1140米，PSF钢塑复合压力管DN100：1710米，PSF钢塑复合压力管DN65：1050米，PSF钢塑复合压力管DN50：1270米，PSF钢塑复合压力管DN40：890米，PSF钢塑复合压力管DN25：4890米，阀门井169座，水表井4座，取水口4座，蓄水池4座，净水处理设备4套，新建背水台170座。双壁波纹管DN400：330米，双壁波纹管DN300：5985米，乙烯双壁波纹管DN125：55米，100米，污水检查井359座，污水处理设备及相应配套5座。新建太阳能路灯91盏，太阳能路灯维修20盏。新建道路硬化2498平方米，入户硬化2772平方米。新建网围栏670米，垃圾转运车厢1个，村容村貌提升1项。庭院经济151户（3000元/户），围墙改造5949米（320元/米）。</t>
  </si>
  <si>
    <t>中央巩固拓展脱贫攻坚成果和乡村振兴任务资金992.17万元；自治区巩固拓展脱贫攻坚成果和乡村振兴任务资金243.97万元；市级巩固拓展脱贫攻坚成果和乡村振兴任务资金165万元；县（区）巩固拓展脱贫攻坚成果和乡村振兴任务资金70万元；</t>
  </si>
  <si>
    <t>工布江达县朱拉乡波村宜居宜业和美村庄项目</t>
  </si>
  <si>
    <t>朱拉乡
波村</t>
  </si>
  <si>
    <t>新建入户道路4000平方米，道路整治5500平方米。新建太阳能路灯30盏。新建取水点5个，给水主管道1300米，给水井26个。</t>
  </si>
  <si>
    <t>中央巩固拓展脱贫攻坚成果和乡村振兴任务资金200万元；自治区巩固拓展脱贫攻坚成果和乡村振兴任务资金129.66万元；市级巩固拓展脱贫攻坚成果和乡村振兴任务资金30万元；县（区）巩固拓展脱贫攻坚成果和乡村振兴任务资金30万元；</t>
  </si>
  <si>
    <t>工布江达县娘蒲乡同吉村宜居宜业和美乡村建设项目</t>
  </si>
  <si>
    <t>娘蒲乡
同吉村</t>
  </si>
  <si>
    <t>新建硬化道路23907.72平方米（含主干道及入户道路共计7.9km），道路挖方4303.39立方米，新建钢筋混凝土桥2座（长18m*宽5.5m），新建桥梁护栏等附属工程。新建路灯66盏，原有路灯维修17盏。新建排污主管2510米，新建入户支管624米，污水土方开挖7432立方，土方回填6688立方，新建污水检查井118座等其他工程。新建入户支管1560m，新建给水主管7956m，入户背水台115座，钢筋混凝土阀门井52座，给水土方开挖4250立方，给水土方回填3825立方，新增打井7座，抽水泵7座，无水塔供水设备6座，埋入式供水泵房6座。庭院经济115户，围墙改造9386.7m（220元/米）。</t>
  </si>
  <si>
    <t>中央巩固拓展脱贫攻坚成果和乡村振兴任务资金1204.56万元；自治区巩固拓展脱贫攻坚成果和乡村振兴任务资金472.26万元；市级巩固拓展脱贫攻坚成果和乡村振兴任务资金230万元；县（区）巩固拓展脱贫攻坚成果和乡村振兴任务资金77万元；</t>
  </si>
  <si>
    <t>（二）人居环境整治类</t>
  </si>
  <si>
    <t>工布江达县巴河镇欧巴村基础设施改造项目</t>
  </si>
  <si>
    <t>巴河镇
欧巴村</t>
  </si>
  <si>
    <t>建设饮水管道2000米、排水管网3000米、入户硬化等及其他附属设施。</t>
  </si>
  <si>
    <t>罗松次邓13648947171</t>
  </si>
  <si>
    <t>中央巩固拓展脱贫攻坚成果和乡村振兴任务资金200万元；自治区巩固拓展脱贫攻坚成果和乡村振兴任务资金80万元；市级巩固拓展脱贫攻坚成果和乡村振兴任务资金70万元；</t>
  </si>
  <si>
    <t>工布江达县娘蒲乡朝纳村人居环境整治建设项目</t>
  </si>
  <si>
    <t>娘蒲乡
朝纳村</t>
  </si>
  <si>
    <t>饮用水提升新建水源点（含截潜流取水口及蓄水池各一座），DN160聚乙烯PE100管2100米， DN32聚乙烯PE100管330米，入户取水埋地闸阀井32座；维修路灯22盏；污水排放新建4立方米钢筋混凝土化粪池32座；庭院经济32户。饮用水提升新建DN110聚乙烯PE100管1200米，DN32聚乙烯PE100管250米，入户取水埋地闸阀井24座；维修路灯20盏；污水排放污水排放新建4立方米钢筋混凝土化粪池24座；庭院经济24户。饮用水提升德牧村新建增压泵房一座及水井一座，DN110聚乙烯PE100管500米，DN32聚乙烯PE100管320米，入户取水埋地闸阀井14座；维修路灯16盏；污水排放新建3立方米玻璃钢化粪池15座；庭院经济14户。道路工程：新建连接省道205乡村道路17346.49平方米，入户道路4338.23平方米等。</t>
  </si>
  <si>
    <t>中央巩固拓展脱贫攻坚成果和乡村振兴任务资金671.94万元，第二批中央巩固拓展脱贫攻坚成果和乡村振兴任务资金151.95万元；自治区巩固拓展脱贫攻坚成果和乡村振兴任务资金106.64万元；市级巩固拓展脱贫攻坚成果和乡村振兴任务资金140万元；县巩固拓展脱贫攻坚成果和乡村振兴任务资金16.05万元；</t>
  </si>
  <si>
    <t>工布江达县江达乡米吉村人居环境整治建设项目</t>
  </si>
  <si>
    <t>江达乡
米吉村</t>
  </si>
  <si>
    <t>庭院经济22户、人畜分离分散式22户;原有蓄水池、取水口维修、新建保温背水台23座。新建硬化道路(村内主干道)480.82平方米;入户道路279.65平方米;新建保温背水台1座。新建化粪池3座;新建太阳能路灯21盏，维修太阳能路灯5盏,庭院经济21户，人畜分离集中新建21户，围墙改造2367米（220元/米）;村中新建水渠177.74米、新建排水沟190.49米；新建村牌1座及其他附属工程。新建硬化道路(村内主干道)3030.65平方米;给水管道2010米，新建取水口1座、新建蓄水池1座、新建背水台2座;新建独立化粪池6座、分户化粪池33座、污水管道1510米，入户管道780米;新建太阳能路灯22盏，维修10盏;村中河道修建渠道83.34米及其他附属工程。</t>
  </si>
  <si>
    <t>中央巩固拓展脱贫攻坚成果和乡村振兴任务资金244.32万元，第二批中央财政衔接推进乡村振兴补助资金56.19万元，第二批中央少数民族发展资金169万元；自治区巩固拓展脱贫攻坚成果和乡村振兴任务资金35.83万元；市级巩固拓展脱贫攻坚成果和乡村振兴任务资金153万元；</t>
  </si>
  <si>
    <t>工布江达县仲莎乡那岗村人居环境整治建设项目</t>
  </si>
  <si>
    <t>仲莎乡那岗村</t>
  </si>
  <si>
    <r>
      <rPr>
        <sz val="22"/>
        <rFont val="宋体"/>
        <family val="3"/>
        <charset val="134"/>
        <scheme val="minor"/>
      </rPr>
      <t>那岗村（23户）：对破损主路进行拆除改建；对未硬化的主路、入户路进行硬化。主干道宽度为4.5米，入户路宽度为3.0米。新增太阳能路灯11盏，维修既有已损坏太阳能路灯23盏。村内建设排污管网。新建管道连接2#蓄水池与村庄饮水主管，村口5户新建饮水支管接至现状背水台。仲村（16户）：对主路较窄处加宽；对未硬化的主路、入户路进行硬化。新增太阳能路灯7盏，维修既有已损坏太阳能路灯14盏，村内建设排污管网，新建取水口1座、沉砂池1座、蓄水池1座；新建饮水主管网，主管在村口处接入村庄既有饮水主管，。嘎斯麦村（25户）：对破损主路进行拆除改建；对未硬化的主路、入户路进行硬化。入户路宽度为3.0米。新增太阳能路灯12盏，维修既有已损坏太阳能路灯27盏，村内既有排污管网疏通清淤，已损坏的雨水口进行维修，3个排污末端新建集化粪池。在现状蓄水池处再增设1座50m</t>
    </r>
    <r>
      <rPr>
        <sz val="22"/>
        <rFont val="方正书宋_GBK"/>
        <charset val="134"/>
      </rPr>
      <t>³</t>
    </r>
    <r>
      <rPr>
        <sz val="22"/>
        <rFont val="宋体"/>
        <family val="3"/>
        <charset val="134"/>
      </rPr>
      <t>蓄水池。贡巴村（46户）：对破损主路进行拆除改建；对未硬化的主路、入户路进行硬化。入户路宽度为3.0米。新增太阳能路灯19盏，维修既有已损坏太阳能路灯20盏。村内既有排污管网疏通清淤，已损坏的雨水口进行维修，排污末端新建集中化粪池。取水口至蓄水池主管重建，蓄水池拆除重建；蓄水池至村庄主管、入户管全部新建，各户院内新建入户背水台+下沉式取水井。新建公厕一座，娘村（6户）：新增太阳能路灯3盏。新建末端集中化粪池；</t>
    </r>
  </si>
  <si>
    <t>仲莎乡人民政府</t>
  </si>
  <si>
    <t>张锐
15608949980</t>
  </si>
  <si>
    <t>第二批中央巩固拓展脱贫攻坚成果和乡村振兴任务资金135.25万元,其他整合资金1034.75万元。</t>
  </si>
  <si>
    <t>（三）小型公益性基础设施类</t>
  </si>
  <si>
    <t>工布江达县仲莎乡贡巴村至娘村道路硬化项目</t>
  </si>
  <si>
    <t>贡巴村至娘村</t>
  </si>
  <si>
    <t>新建混凝土道路1640.418m，3.5米宽的480m，3.0米宽的505.418m，2.5米宽的655m，共4833.754㎡。错车道5处、涵管10m、毛石混凝土挡墙298.3m³、浆砌石挡墙585.2m³、波形护栏475m、交通安全标识15个。</t>
  </si>
  <si>
    <t>中央以工代赈资金320万元；县（区）巩固拓展脱贫攻坚成果和乡村振兴任务资金37.12万元</t>
  </si>
  <si>
    <t>工布江达县
加兴乡</t>
  </si>
  <si>
    <t>工布江达县加兴乡下巴塘村农村饮水改造项目</t>
  </si>
  <si>
    <t>加兴乡
下巴塘村</t>
  </si>
  <si>
    <t>改造农村饮水主管约3000m，新建水源点沉淀池、蓄水池。</t>
  </si>
  <si>
    <t>加兴乡人民政府</t>
  </si>
  <si>
    <t>次旺多吉13989018358</t>
  </si>
  <si>
    <t>中央巩固拓展脱贫攻坚成果和乡村振兴任务资金100万元；自治区巩固拓展脱贫攻坚成果和乡村振兴任务资金30万元；市级巩固拓展脱贫攻坚成果和乡村振兴任务资金30万元；县级巩固拓展脱贫攻坚成果和乡村振兴任务资金40万元；</t>
  </si>
  <si>
    <t>(四)宜居宜业和美村庄（整村推进类）</t>
  </si>
  <si>
    <t>工布江达县工布江达镇拉果旁村宜居宜业和美乡村建设项目</t>
  </si>
  <si>
    <t>工布江达镇拉果旁村</t>
  </si>
  <si>
    <r>
      <rPr>
        <sz val="22"/>
        <rFont val="宋体"/>
        <family val="3"/>
        <charset val="134"/>
        <scheme val="minor"/>
      </rPr>
      <t>路灯新建60盏，灯杆6m，为太阳能路灯；维修太阳能路灯30盏。新建公共卫生间1座，建筑面积38.34㎡。建设排污工程主管道DN300长度约1100m，入户支管DN200长度930m，污水检查井70座，6立方化粪池3座；建设排污工程主管道DN300长度约600m，入户支管DN200长度480m，污水检查井35座。建设给水工程主管dn110 长度约300m，蓄水池、沉沙池各1座，取水口1座，涉及供水51户。购置垃圾转运车厢2个。新建铅丝笼河堤680m，路面硬化1150m</t>
    </r>
    <r>
      <rPr>
        <sz val="22"/>
        <rFont val="方正书宋_GBK"/>
        <charset val="134"/>
      </rPr>
      <t>²</t>
    </r>
    <r>
      <rPr>
        <sz val="22"/>
        <rFont val="宋体"/>
        <family val="3"/>
        <charset val="134"/>
      </rPr>
      <t>。新建主路边混凝土排水边沟230m。新建植草砖360m</t>
    </r>
    <r>
      <rPr>
        <sz val="22"/>
        <rFont val="方正书宋_GBK"/>
        <charset val="134"/>
      </rPr>
      <t>²</t>
    </r>
    <r>
      <rPr>
        <sz val="22"/>
        <rFont val="宋体"/>
        <family val="3"/>
        <charset val="134"/>
      </rPr>
      <t>。</t>
    </r>
  </si>
  <si>
    <t>中央巩固拓展脱贫攻坚成果和乡村振兴任务资金548.52万元；自治区巩固拓展脱贫攻坚成果和乡村振兴任务资金185.64万元；市级巩固拓展脱贫攻坚成果和乡村振兴任务资金85万元；县（区）巩固拓展脱贫攻坚成果和乡村振兴任务资金55万元；</t>
  </si>
  <si>
    <t>工布江达县
金达镇</t>
  </si>
  <si>
    <t>工布江达县金达镇金达村宜居宜业和美乡村建设项目</t>
  </si>
  <si>
    <t>金达镇
金达村</t>
  </si>
  <si>
    <t>新建道路（含入户）7228.29㎡（主道路4m宽，入户道路3.5m宽）及土方工程1项。新建太阳能路灯30盏。新建公共卫生间1座（建筑面积39.16㎡；场地硬化70㎡）。新建主水管DN110-6251.78m；饮水支管DN50-1280m，含维修与新建；新建背水台64座；取水口1座、200立方蓄水池1座；检查井60座；沉砂池1座；给水阀门井1座。新建排污主管148.06m（DN344钢壁波纹管）；支管200m（DN200钢壁波纹管）；井盖更换80个）；庭院经济，每户补贴3000元（共64户）；围墙改造共4250m（320元/米）；入户养殖192头牦牛，每头补贴8000元。购置成品移动垃圾箱4个。</t>
  </si>
  <si>
    <t>中央巩固拓展脱贫攻坚成果和乡村振兴任务资金676.97万元；自治区巩固拓展脱贫攻坚成果和乡村振兴任务资金125.72万元；市级巩固拓展脱贫攻坚成果和乡村振兴任务资金100万元；县（区）巩固拓展脱贫攻坚成果和乡村振兴任务资金50万元；</t>
  </si>
  <si>
    <t>工布江达县金达镇仲荣村宜居宜业和美乡村建设项目</t>
  </si>
  <si>
    <t>金达镇
仲荣村</t>
  </si>
  <si>
    <t>新建道路（含入户）4557.26㎡（主道路4m宽，入户道路3.5m宽）及土方工程1项。新建太阳能路灯30盏。新建公共卫生间一座（建筑面积39.16㎡；场地硬化39.46㎡）。新建打水井31座；背水台31座；管道入户31户。新建排污主管860.08m（DN344钢壁波纹管）；支管600m（DN200钢壁波纹管）；三级处理池3座。新建盖板雨水沟455.86m；新建挡墙40.80m；新建防护围栏176.76m；新建管涵10.15m。庭院经济每户补贴3000元（共30户）；围墙改造共2226m（320元/米）；入户养殖100头牦牛，每头补贴8000元。7、购置成品移动垃圾箱3个。</t>
  </si>
  <si>
    <t>中央巩固拓展脱贫攻坚成果和乡村振兴任务资金459.5万元；自治区巩固拓展脱贫攻坚成果和乡村振兴任务资金108.72万元；市级巩固拓展脱贫攻坚成果和乡村振兴任务资金90万元；县（区）巩固拓展脱贫攻坚成果和乡村振兴任务资金30万元；</t>
  </si>
  <si>
    <t>工布江达县金达镇夏索村宜居宜业和美乡村建设项目</t>
  </si>
  <si>
    <t>金达镇
夏索村</t>
  </si>
  <si>
    <t>翻新主干道5610.40㎡（3.5m宽混凝土道路），新建入户道路：518.80㎡（3m宽混凝土道路），道路附属错车道255㎡、盖板涵16.50m、道路挖土方等工程；新建主干道2505.70㎡（3.5m宽混凝土道路），新建入户道路：912.90㎡（3m宽混凝土道路），道路附属挡土墙558.10㎡、盖板边沟932m、道路挖土方等工程；新建主干道5610.40㎡（3.5m宽混凝土道路）,道路附属错车道285㎡、挡土墙187.10㎡、圆管涵22m、波形防护栏150m、道路挖土方等工程。新增太阳能路灯26盏；新增太阳能路灯4盏。各户在其院内设置25mDN300钢带波纹管，50户。河道治理：1#冲沟治理30m，2#冲沟治理30m，4#冲沟治理60m，村内新建排水沟110m。村内河道治理新建防洪堤159m。新建公厕2栋。新建垃圾转运箱6个。新建落石防护网413m，新建落石防护网305m。牦牛入户养殖88头（8000元/头）、人畜分离1户（10000元/户）、庭院经济50户（3000元/户）、围墙改造共5235m（220元/米）。</t>
  </si>
  <si>
    <t>中央巩固拓展脱贫攻坚成果和乡村振兴任务资金1004.53万元，第二批中央巩固拓展脱贫攻坚成果和乡村振兴任务资金163.95万元；自治区巩固拓展脱贫攻坚成果和乡村振兴任务资金98.62万元；市级巩固拓展脱贫攻坚成果和乡村振兴任务资金90万元；县（区）巩固拓展脱贫攻坚成果和乡村振兴任务资金6.17万元；</t>
  </si>
  <si>
    <t>工布江达县娘蒲乡尼木朗村宜居宜业和美乡村建设项目</t>
  </si>
  <si>
    <t>娘蒲乡
尼木朗村</t>
  </si>
  <si>
    <t>路面硬化384.00 ㎡。路面硬化260.00 ㎡。路面硬化241.00 ㎡。硬化入户路（道路宽度≥2.0 米）1412.00 ㎡。硬化入户路（道路宽度≥2.0 米）23860.00 ㎡。硬化入户路（道路宽度≥2.0 米）5598.00 ㎡。共设太阳能路灯79盏。室外给水管网5600米。需清理沟面286.9米，室外排水管网6726米，污水处理工程16套。新建公厕和垃圾收集箱。共设置5座，其中加星1、2号桥各1座，共2座，钢筋混凝土单孔，桥宽4.5米，高3米。江举1、2、3号桥各1座，共3座，钢筋混凝土单孔，桥宽4.5米，高3米。庭院经济67户；围墙改造4217.7米（220元/米）。</t>
  </si>
  <si>
    <t>中央巩固拓展脱贫攻坚成果和乡村振兴任务资金847.16万元；自治区巩固拓展脱贫攻坚成果和乡村振兴任务资金279.56万元；市级巩固拓展脱贫攻坚成果和乡村振兴任务资金150万元；县（区）巩固拓展脱贫攻坚成果和乡村振兴任务资金60万元；</t>
  </si>
  <si>
    <t>工布江达县仲莎乡巴朗村宜居宜业和美乡村建设项目</t>
  </si>
  <si>
    <t>仲莎乡
巴朗村</t>
  </si>
  <si>
    <r>
      <rPr>
        <sz val="22"/>
        <rFont val="宋体"/>
        <family val="3"/>
        <charset val="134"/>
        <scheme val="minor"/>
      </rPr>
      <t>硬化307.44平米。修建一座公厕21.03平米。措嘎居住点新建蓄水池1座50m</t>
    </r>
    <r>
      <rPr>
        <sz val="22"/>
        <rFont val="方正书宋_GBK"/>
        <charset val="134"/>
      </rPr>
      <t>³</t>
    </r>
    <r>
      <rPr>
        <sz val="22"/>
        <rFont val="宋体"/>
        <family val="3"/>
        <charset val="134"/>
      </rPr>
      <t>（含取水口及沉淀池等），DN100管道约183m，其他两户支管DN50的约82m。卡点位置只设置取水口，沉淀池稍大兼蓄水池（蓄水池可不设）DN50给水管885m，DN25给水管约29m。每户给水考虑水泵，考虑户内1.5m</t>
    </r>
    <r>
      <rPr>
        <sz val="22"/>
        <rFont val="方正书宋_GBK"/>
        <charset val="134"/>
      </rPr>
      <t>³</t>
    </r>
    <r>
      <rPr>
        <sz val="22"/>
        <rFont val="宋体"/>
        <family val="3"/>
        <charset val="134"/>
      </rPr>
      <t>不锈钢保温水罐，通过小型变频泵用DN25管子连接到卫浴。每户考虑DN100排污管10米。成套一体化室外太阳能灯 LED60W H=6.0米，含安装基础2米，总共6盏（措嘎居住点与卡点位置各设置3盏），成套一体化室外太阳能庭院灯 LED30W H=3.5米含安装基础1米总共24盏。3-5米（宽度4米）涵洞或盖板涵9座。10米钢架桥2座，宽度4米。20米钢架桥1座，宽度4米。庭院经济52户（3000元/户）。</t>
    </r>
  </si>
  <si>
    <t>中央巩固拓展脱贫攻坚成果和乡村振兴任务资金352.14万元；自治区巩固拓展脱贫攻坚成果和乡村振兴任务资金195.3万元；市级巩固拓展脱贫攻坚成果和乡村振兴任务资金80万元；县（区）巩固拓展脱贫攻坚成果和乡村振兴任务资金30万元；</t>
  </si>
  <si>
    <t>工布江达县金达镇德村宜居宜业和美村庄项目</t>
  </si>
  <si>
    <t>金达镇
德村</t>
  </si>
  <si>
    <t>搬迁点更换污水管网，主管网300米，入户管网140米，50立方三级沉淀池。</t>
  </si>
  <si>
    <t>中央巩固拓展脱贫攻坚成果和乡村振兴任务资金15万元；自治区巩固拓展脱贫攻坚成果和乡村振兴任务资金9万元；市级巩固拓展脱贫攻坚成果和乡村振兴任务资金3万元；县（区）巩固拓展脱贫攻坚成果和乡村振兴任务资金10万元；</t>
  </si>
  <si>
    <t>(五)扶贫贷款贴息类</t>
  </si>
  <si>
    <t>2024年贷款贴息</t>
  </si>
  <si>
    <t>工布江达县2024年扶贫贷款贴息资金利差补贴涉及四个银行。</t>
  </si>
  <si>
    <t>中央巩固拓展脱贫攻坚成果和乡村振兴任务资金159.41万元；</t>
  </si>
  <si>
    <t>（六）其他类</t>
  </si>
  <si>
    <t>就业创业补贴</t>
  </si>
  <si>
    <t>为我县脱贫户、搬迁户、三类人员提供就业、创业补助。</t>
  </si>
  <si>
    <t>市级巩固拓展脱贫攻坚成果和乡村振兴任务资金3万元；</t>
  </si>
  <si>
    <t>林芝市2025年(第一+二批）脱贫县财政衔接推进乡村振兴补助资金实施方案项目汇总表</t>
  </si>
  <si>
    <t>单位：万元</t>
  </si>
  <si>
    <t>制表时间：2025年8月06日</t>
  </si>
  <si>
    <t>县
（区）</t>
  </si>
  <si>
    <t>项目                      个数</t>
  </si>
  <si>
    <t>估算总投资
（万元）</t>
  </si>
  <si>
    <t>乡村特色产业
（含产业基础设施配套）</t>
  </si>
  <si>
    <t>巩固提升类
（人居环境整治）</t>
  </si>
  <si>
    <t>小型公益性基础设施类</t>
  </si>
  <si>
    <t>宜居宜业和美村庄类
（整村推进）</t>
  </si>
  <si>
    <t>贷款贴息类</t>
  </si>
  <si>
    <t>培训类</t>
  </si>
  <si>
    <t>其他类</t>
  </si>
  <si>
    <t>项目个数</t>
  </si>
  <si>
    <t>市级</t>
  </si>
  <si>
    <t>巴宜区</t>
  </si>
  <si>
    <t>米林县</t>
  </si>
  <si>
    <t>朗县</t>
  </si>
  <si>
    <t>波密县</t>
  </si>
  <si>
    <t>察隅县</t>
  </si>
  <si>
    <t>墨脱县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</si>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</sst>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8" formatCode="0.00_ "/>
    <numFmt numFmtId="179" formatCode="0_ "/>
    <numFmt numFmtId="180" formatCode="yyyy&quot;年&quot;m&quot;月&quot;d&quot;日&quot;;@"/>
  </numFmts>
  <fonts count="24">
    <font>
      <sz val="11"/>
      <name val="宋体"/>
      <charset val="134"/>
    </font>
    <font>
      <sz val="26"/>
      <name val="方正小标宋_GBK"/>
      <charset val="134"/>
    </font>
    <font>
      <sz val="16"/>
      <name val="宋体"/>
      <family val="3"/>
      <charset val="134"/>
      <scheme val="minor"/>
    </font>
    <font>
      <sz val="16"/>
      <name val="宋体"/>
      <family val="3"/>
      <charset val="134"/>
    </font>
    <font>
      <b/>
      <sz val="16"/>
      <name val="宋体"/>
      <family val="3"/>
      <charset val="134"/>
      <scheme val="minor"/>
    </font>
    <font>
      <sz val="16"/>
      <color rgb="FF000000"/>
      <name val="宋体"/>
      <family val="3"/>
      <charset val="134"/>
      <scheme val="minor"/>
    </font>
    <font>
      <sz val="22"/>
      <name val="宋体"/>
      <family val="3"/>
      <charset val="134"/>
    </font>
    <font>
      <sz val="22"/>
      <name val="宋体"/>
      <family val="3"/>
      <charset val="134"/>
      <scheme val="minor"/>
    </font>
    <font>
      <sz val="24"/>
      <color rgb="FFFF0000"/>
      <name val="宋体"/>
      <family val="3"/>
      <charset val="134"/>
      <scheme val="minor"/>
    </font>
    <font>
      <sz val="22"/>
      <color rgb="FFFF0000"/>
      <name val="宋体"/>
      <family val="3"/>
      <charset val="134"/>
      <scheme val="minor"/>
    </font>
    <font>
      <sz val="36"/>
      <name val="方正小标宋简体"/>
      <family val="4"/>
      <charset val="134"/>
    </font>
    <font>
      <sz val="36"/>
      <name val="Times New Roman"/>
      <family val="1"/>
    </font>
    <font>
      <b/>
      <sz val="22"/>
      <name val="宋体"/>
      <family val="3"/>
      <charset val="134"/>
    </font>
    <font>
      <b/>
      <sz val="22"/>
      <name val="宋体"/>
      <family val="3"/>
      <charset val="134"/>
      <scheme val="minor"/>
    </font>
    <font>
      <b/>
      <sz val="24"/>
      <color rgb="FFFF0000"/>
      <name val="宋体"/>
      <family val="3"/>
      <charset val="134"/>
    </font>
    <font>
      <b/>
      <sz val="24"/>
      <color rgb="FFFF0000"/>
      <name val="宋体"/>
      <family val="3"/>
      <charset val="134"/>
      <scheme val="minor"/>
    </font>
    <font>
      <b/>
      <sz val="22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63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22"/>
      <name val="方正书宋_GBK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 applyProtection="0">
      <alignment vertical="center"/>
    </xf>
    <xf numFmtId="43" fontId="23" fillId="0" borderId="0" applyFont="0" applyFill="0" applyBorder="0" applyAlignment="0" applyProtection="0"/>
    <xf numFmtId="0" fontId="17" fillId="0" borderId="0">
      <alignment vertical="center"/>
    </xf>
    <xf numFmtId="0" fontId="17" fillId="0" borderId="0"/>
    <xf numFmtId="0" fontId="20" fillId="0" borderId="0">
      <protection locked="0"/>
    </xf>
    <xf numFmtId="0" fontId="21" fillId="0" borderId="0" applyProtection="0">
      <alignment vertical="center"/>
    </xf>
    <xf numFmtId="0" fontId="21" fillId="0" borderId="0">
      <alignment vertical="center"/>
    </xf>
  </cellStyleXfs>
  <cellXfs count="86">
    <xf numFmtId="0" fontId="0" fillId="0" borderId="0" xfId="0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178" fontId="2" fillId="0" borderId="0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178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78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178" fontId="5" fillId="0" borderId="2" xfId="1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178" fontId="2" fillId="0" borderId="2" xfId="0" applyNumberFormat="1" applyFont="1" applyFill="1" applyBorder="1" applyAlignment="1" applyProtection="1">
      <alignment horizontal="center" vertical="center"/>
    </xf>
    <xf numFmtId="0" fontId="0" fillId="0" borderId="2" xfId="0" applyBorder="1" applyProtection="1">
      <alignment vertical="center"/>
    </xf>
    <xf numFmtId="178" fontId="3" fillId="0" borderId="2" xfId="0" applyNumberFormat="1" applyFont="1" applyFill="1" applyBorder="1" applyAlignment="1" applyProtection="1">
      <alignment horizontal="center" vertical="center"/>
    </xf>
    <xf numFmtId="178" fontId="5" fillId="0" borderId="2" xfId="1" applyNumberFormat="1" applyFont="1" applyFill="1" applyBorder="1" applyAlignment="1" applyProtection="1">
      <alignment horizontal="center" vertical="center"/>
      <protection locked="0"/>
    </xf>
    <xf numFmtId="178" fontId="5" fillId="0" borderId="5" xfId="1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178" fontId="5" fillId="0" borderId="6" xfId="1" applyNumberFormat="1" applyFont="1" applyFill="1" applyBorder="1" applyAlignment="1" applyProtection="1">
      <alignment horizontal="center" vertical="center"/>
      <protection locked="0"/>
    </xf>
    <xf numFmtId="179" fontId="2" fillId="0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178" fontId="7" fillId="0" borderId="0" xfId="0" applyNumberFormat="1" applyFont="1" applyFill="1" applyBorder="1" applyAlignment="1" applyProtection="1">
      <alignment vertical="center"/>
    </xf>
    <xf numFmtId="178" fontId="7" fillId="0" borderId="0" xfId="0" applyNumberFormat="1" applyFont="1" applyFill="1" applyBorder="1" applyAlignment="1" applyProtection="1">
      <alignment horizontal="center" vertical="center"/>
    </xf>
    <xf numFmtId="178" fontId="11" fillId="0" borderId="0" xfId="4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0" xfId="4" applyNumberFormat="1" applyFont="1" applyFill="1" applyBorder="1" applyAlignment="1" applyProtection="1">
      <alignment horizontal="left" vertical="center" wrapText="1"/>
    </xf>
    <xf numFmtId="0" fontId="12" fillId="0" borderId="0" xfId="4" applyNumberFormat="1" applyFont="1" applyFill="1" applyBorder="1" applyAlignment="1" applyProtection="1">
      <alignment horizontal="center" vertical="center" wrapText="1"/>
    </xf>
    <xf numFmtId="0" fontId="6" fillId="0" borderId="0" xfId="4" applyNumberFormat="1" applyFont="1" applyFill="1" applyBorder="1" applyAlignment="1" applyProtection="1">
      <alignment horizontal="left" vertical="center" wrapText="1"/>
    </xf>
    <xf numFmtId="178" fontId="12" fillId="0" borderId="0" xfId="4" applyNumberFormat="1" applyFont="1" applyFill="1" applyBorder="1" applyAlignment="1" applyProtection="1">
      <alignment horizontal="center" vertical="center" wrapText="1"/>
    </xf>
    <xf numFmtId="178" fontId="12" fillId="0" borderId="0" xfId="4" applyNumberFormat="1" applyFont="1" applyFill="1" applyAlignment="1" applyProtection="1">
      <alignment horizontal="center" vertical="center" wrapText="1"/>
    </xf>
    <xf numFmtId="0" fontId="12" fillId="0" borderId="0" xfId="4" applyNumberFormat="1" applyFont="1" applyFill="1" applyAlignment="1" applyProtection="1">
      <alignment horizontal="right" vertical="center" wrapText="1"/>
    </xf>
    <xf numFmtId="0" fontId="13" fillId="0" borderId="2" xfId="4" applyNumberFormat="1" applyFont="1" applyFill="1" applyBorder="1" applyAlignment="1" applyProtection="1">
      <alignment horizontal="center" vertical="center" wrapText="1"/>
    </xf>
    <xf numFmtId="178" fontId="13" fillId="0" borderId="2" xfId="4" applyNumberFormat="1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178" fontId="15" fillId="0" borderId="2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178" fontId="1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178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178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178" fontId="13" fillId="0" borderId="6" xfId="0" applyNumberFormat="1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10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4" applyNumberFormat="1" applyFont="1" applyFill="1" applyBorder="1" applyAlignment="1" applyProtection="1">
      <alignment horizontal="left" vertical="center" wrapText="1"/>
    </xf>
    <xf numFmtId="180" fontId="11" fillId="0" borderId="0" xfId="4" applyNumberFormat="1" applyFont="1" applyFill="1" applyBorder="1" applyAlignment="1" applyProtection="1">
      <alignment horizontal="left" vertical="center" wrapText="1"/>
    </xf>
    <xf numFmtId="178" fontId="11" fillId="0" borderId="0" xfId="4" applyNumberFormat="1" applyFont="1" applyFill="1" applyBorder="1" applyAlignment="1" applyProtection="1">
      <alignment horizontal="center" vertical="center" wrapText="1"/>
    </xf>
    <xf numFmtId="0" fontId="12" fillId="0" borderId="0" xfId="4" applyNumberFormat="1" applyFont="1" applyFill="1" applyBorder="1" applyAlignment="1" applyProtection="1">
      <alignment horizontal="left" vertical="center" wrapText="1"/>
    </xf>
    <xf numFmtId="178" fontId="12" fillId="0" borderId="0" xfId="4" applyNumberFormat="1" applyFont="1" applyFill="1" applyBorder="1" applyAlignment="1" applyProtection="1">
      <alignment horizontal="center" vertical="center" wrapText="1"/>
    </xf>
    <xf numFmtId="0" fontId="13" fillId="0" borderId="2" xfId="4" applyNumberFormat="1" applyFont="1" applyFill="1" applyBorder="1" applyAlignment="1" applyProtection="1">
      <alignment horizontal="center" vertical="center" wrapText="1"/>
    </xf>
    <xf numFmtId="178" fontId="13" fillId="0" borderId="2" xfId="4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178" fontId="13" fillId="0" borderId="1" xfId="4" applyNumberFormat="1" applyFont="1" applyFill="1" applyBorder="1" applyAlignment="1" applyProtection="1">
      <alignment horizontal="center" vertical="center" wrapText="1"/>
    </xf>
    <xf numFmtId="178" fontId="13" fillId="0" borderId="5" xfId="4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178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78" fontId="2" fillId="0" borderId="0" xfId="0" applyNumberFormat="1" applyFont="1" applyFill="1" applyBorder="1" applyAlignment="1" applyProtection="1">
      <alignment horizontal="left" vertical="center" wrapText="1"/>
    </xf>
    <xf numFmtId="178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 vertical="center" wrapText="1"/>
    </xf>
    <xf numFmtId="178" fontId="3" fillId="0" borderId="0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178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178" fontId="4" fillId="0" borderId="4" xfId="0" applyNumberFormat="1" applyFont="1" applyFill="1" applyBorder="1" applyAlignment="1" applyProtection="1">
      <alignment horizontal="center" vertical="center" wrapText="1"/>
    </xf>
    <xf numFmtId="178" fontId="4" fillId="0" borderId="2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</cellXfs>
  <cellStyles count="7">
    <cellStyle name="常规" xfId="0" builtinId="0"/>
    <cellStyle name="常规 11 2" xfId="5"/>
    <cellStyle name="常规 12" xfId="3"/>
    <cellStyle name="常规 2" xfId="2"/>
    <cellStyle name="常规 2 2" xfId="6"/>
    <cellStyle name="常规 51" xfId="4"/>
    <cellStyle name="千位分隔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333333"/>
      <rgbColor rgb="000070C3"/>
      <rgbColor rgb="0092D050"/>
    </indexed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115570</xdr:colOff>
      <xdr:row>4</xdr:row>
      <xdr:rowOff>0</xdr:rowOff>
    </xdr:from>
    <xdr:to>
      <xdr:col>1</xdr:col>
      <xdr:colOff>248920</xdr:colOff>
      <xdr:row>4</xdr:row>
      <xdr:rowOff>162560</xdr:rowOff>
    </xdr:to>
    <xdr:pic>
      <xdr:nvPicPr>
        <xdr:cNvPr id="1686513" name="图片 2076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01370" y="394589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104140</xdr:colOff>
      <xdr:row>4</xdr:row>
      <xdr:rowOff>0</xdr:rowOff>
    </xdr:from>
    <xdr:to>
      <xdr:col>1</xdr:col>
      <xdr:colOff>226060</xdr:colOff>
      <xdr:row>4</xdr:row>
      <xdr:rowOff>182880</xdr:rowOff>
    </xdr:to>
    <xdr:pic>
      <xdr:nvPicPr>
        <xdr:cNvPr id="1686514" name="图片 1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9940" y="3945890"/>
          <a:ext cx="12192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104140</xdr:colOff>
      <xdr:row>4</xdr:row>
      <xdr:rowOff>0</xdr:rowOff>
    </xdr:from>
    <xdr:to>
      <xdr:col>1</xdr:col>
      <xdr:colOff>226060</xdr:colOff>
      <xdr:row>4</xdr:row>
      <xdr:rowOff>162560</xdr:rowOff>
    </xdr:to>
    <xdr:pic>
      <xdr:nvPicPr>
        <xdr:cNvPr id="1686515" name="图片 3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9940" y="3945890"/>
          <a:ext cx="12192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115570</xdr:colOff>
      <xdr:row>4</xdr:row>
      <xdr:rowOff>0</xdr:rowOff>
    </xdr:from>
    <xdr:to>
      <xdr:col>1</xdr:col>
      <xdr:colOff>245110</xdr:colOff>
      <xdr:row>4</xdr:row>
      <xdr:rowOff>186055</xdr:rowOff>
    </xdr:to>
    <xdr:pic>
      <xdr:nvPicPr>
        <xdr:cNvPr id="1686516" name="图片 1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01370" y="3945890"/>
          <a:ext cx="12954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125730</xdr:colOff>
      <xdr:row>4</xdr:row>
      <xdr:rowOff>0</xdr:rowOff>
    </xdr:from>
    <xdr:to>
      <xdr:col>1</xdr:col>
      <xdr:colOff>269875</xdr:colOff>
      <xdr:row>4</xdr:row>
      <xdr:rowOff>162560</xdr:rowOff>
    </xdr:to>
    <xdr:pic>
      <xdr:nvPicPr>
        <xdr:cNvPr id="1686517" name="图片 2076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11530" y="3945890"/>
          <a:ext cx="144145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115570</xdr:colOff>
      <xdr:row>4</xdr:row>
      <xdr:rowOff>0</xdr:rowOff>
    </xdr:from>
    <xdr:to>
      <xdr:col>1</xdr:col>
      <xdr:colOff>245110</xdr:colOff>
      <xdr:row>4</xdr:row>
      <xdr:rowOff>162560</xdr:rowOff>
    </xdr:to>
    <xdr:pic>
      <xdr:nvPicPr>
        <xdr:cNvPr id="1686518" name="图片 3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01370" y="3945890"/>
          <a:ext cx="12954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125730</xdr:colOff>
      <xdr:row>4</xdr:row>
      <xdr:rowOff>0</xdr:rowOff>
    </xdr:from>
    <xdr:to>
      <xdr:col>1</xdr:col>
      <xdr:colOff>274320</xdr:colOff>
      <xdr:row>4</xdr:row>
      <xdr:rowOff>162560</xdr:rowOff>
    </xdr:to>
    <xdr:pic>
      <xdr:nvPicPr>
        <xdr:cNvPr id="1686519" name="图片 2076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11530" y="3945890"/>
          <a:ext cx="1485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117475</xdr:colOff>
      <xdr:row>4</xdr:row>
      <xdr:rowOff>0</xdr:rowOff>
    </xdr:from>
    <xdr:to>
      <xdr:col>1</xdr:col>
      <xdr:colOff>254635</xdr:colOff>
      <xdr:row>4</xdr:row>
      <xdr:rowOff>182880</xdr:rowOff>
    </xdr:to>
    <xdr:pic>
      <xdr:nvPicPr>
        <xdr:cNvPr id="1686520" name="图片 1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03275" y="3945890"/>
          <a:ext cx="13716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117475</xdr:colOff>
      <xdr:row>4</xdr:row>
      <xdr:rowOff>0</xdr:rowOff>
    </xdr:from>
    <xdr:to>
      <xdr:col>1</xdr:col>
      <xdr:colOff>254635</xdr:colOff>
      <xdr:row>4</xdr:row>
      <xdr:rowOff>162560</xdr:rowOff>
    </xdr:to>
    <xdr:pic>
      <xdr:nvPicPr>
        <xdr:cNvPr id="1686521" name="图片 3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03275" y="3945890"/>
          <a:ext cx="13716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117475</xdr:colOff>
      <xdr:row>4</xdr:row>
      <xdr:rowOff>0</xdr:rowOff>
    </xdr:from>
    <xdr:to>
      <xdr:col>1</xdr:col>
      <xdr:colOff>254635</xdr:colOff>
      <xdr:row>4</xdr:row>
      <xdr:rowOff>179705</xdr:rowOff>
    </xdr:to>
    <xdr:pic>
      <xdr:nvPicPr>
        <xdr:cNvPr id="1686522" name="图片 1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03275" y="3945890"/>
          <a:ext cx="13716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115570</xdr:colOff>
      <xdr:row>4</xdr:row>
      <xdr:rowOff>0</xdr:rowOff>
    </xdr:from>
    <xdr:to>
      <xdr:col>1</xdr:col>
      <xdr:colOff>250825</xdr:colOff>
      <xdr:row>4</xdr:row>
      <xdr:rowOff>166370</xdr:rowOff>
    </xdr:to>
    <xdr:pic>
      <xdr:nvPicPr>
        <xdr:cNvPr id="1686523" name="图片 2076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01370" y="3945890"/>
          <a:ext cx="13525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104140</xdr:colOff>
      <xdr:row>4</xdr:row>
      <xdr:rowOff>0</xdr:rowOff>
    </xdr:from>
    <xdr:to>
      <xdr:col>1</xdr:col>
      <xdr:colOff>226060</xdr:colOff>
      <xdr:row>4</xdr:row>
      <xdr:rowOff>179705</xdr:rowOff>
    </xdr:to>
    <xdr:pic>
      <xdr:nvPicPr>
        <xdr:cNvPr id="1686524" name="图片 1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9940" y="3945890"/>
          <a:ext cx="12192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104140</xdr:colOff>
      <xdr:row>4</xdr:row>
      <xdr:rowOff>0</xdr:rowOff>
    </xdr:from>
    <xdr:to>
      <xdr:col>1</xdr:col>
      <xdr:colOff>226060</xdr:colOff>
      <xdr:row>4</xdr:row>
      <xdr:rowOff>166370</xdr:rowOff>
    </xdr:to>
    <xdr:pic>
      <xdr:nvPicPr>
        <xdr:cNvPr id="1686525" name="图片 3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9940" y="3945890"/>
          <a:ext cx="12192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104140</xdr:colOff>
      <xdr:row>8</xdr:row>
      <xdr:rowOff>0</xdr:rowOff>
    </xdr:from>
    <xdr:to>
      <xdr:col>1</xdr:col>
      <xdr:colOff>227965</xdr:colOff>
      <xdr:row>8</xdr:row>
      <xdr:rowOff>172085</xdr:rowOff>
    </xdr:to>
    <xdr:pic>
      <xdr:nvPicPr>
        <xdr:cNvPr id="1686526" name="图片 1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9940" y="8632190"/>
          <a:ext cx="123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104140</xdr:colOff>
      <xdr:row>8</xdr:row>
      <xdr:rowOff>0</xdr:rowOff>
    </xdr:from>
    <xdr:to>
      <xdr:col>1</xdr:col>
      <xdr:colOff>227965</xdr:colOff>
      <xdr:row>8</xdr:row>
      <xdr:rowOff>161290</xdr:rowOff>
    </xdr:to>
    <xdr:pic>
      <xdr:nvPicPr>
        <xdr:cNvPr id="1686527" name="图片 3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9940" y="8632190"/>
          <a:ext cx="12382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127635</xdr:colOff>
      <xdr:row>8</xdr:row>
      <xdr:rowOff>0</xdr:rowOff>
    </xdr:from>
    <xdr:to>
      <xdr:col>1</xdr:col>
      <xdr:colOff>274320</xdr:colOff>
      <xdr:row>8</xdr:row>
      <xdr:rowOff>161290</xdr:rowOff>
    </xdr:to>
    <xdr:pic>
      <xdr:nvPicPr>
        <xdr:cNvPr id="1686528" name="图片 2076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13435" y="8632190"/>
          <a:ext cx="14668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117475</xdr:colOff>
      <xdr:row>8</xdr:row>
      <xdr:rowOff>0</xdr:rowOff>
    </xdr:from>
    <xdr:to>
      <xdr:col>1</xdr:col>
      <xdr:colOff>254635</xdr:colOff>
      <xdr:row>8</xdr:row>
      <xdr:rowOff>172085</xdr:rowOff>
    </xdr:to>
    <xdr:pic>
      <xdr:nvPicPr>
        <xdr:cNvPr id="1686529" name="图片 1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03275" y="8632190"/>
          <a:ext cx="137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117475</xdr:colOff>
      <xdr:row>8</xdr:row>
      <xdr:rowOff>0</xdr:rowOff>
    </xdr:from>
    <xdr:to>
      <xdr:col>1</xdr:col>
      <xdr:colOff>254635</xdr:colOff>
      <xdr:row>8</xdr:row>
      <xdr:rowOff>161290</xdr:rowOff>
    </xdr:to>
    <xdr:pic>
      <xdr:nvPicPr>
        <xdr:cNvPr id="1686530" name="图片 3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03275" y="8632190"/>
          <a:ext cx="13716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500380</xdr:colOff>
      <xdr:row>8</xdr:row>
      <xdr:rowOff>0</xdr:rowOff>
    </xdr:from>
    <xdr:to>
      <xdr:col>3</xdr:col>
      <xdr:colOff>1171575</xdr:colOff>
      <xdr:row>8</xdr:row>
      <xdr:rowOff>172085</xdr:rowOff>
    </xdr:to>
    <xdr:pic>
      <xdr:nvPicPr>
        <xdr:cNvPr id="1686531" name="图片 3335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6948805" y="8632190"/>
          <a:ext cx="6711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115570</xdr:colOff>
      <xdr:row>9</xdr:row>
      <xdr:rowOff>0</xdr:rowOff>
    </xdr:from>
    <xdr:to>
      <xdr:col>1</xdr:col>
      <xdr:colOff>245110</xdr:colOff>
      <xdr:row>9</xdr:row>
      <xdr:rowOff>156210</xdr:rowOff>
    </xdr:to>
    <xdr:pic>
      <xdr:nvPicPr>
        <xdr:cNvPr id="1686532" name="图片 2076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01370" y="10054590"/>
          <a:ext cx="129540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104140</xdr:colOff>
      <xdr:row>9</xdr:row>
      <xdr:rowOff>0</xdr:rowOff>
    </xdr:from>
    <xdr:to>
      <xdr:col>1</xdr:col>
      <xdr:colOff>227965</xdr:colOff>
      <xdr:row>9</xdr:row>
      <xdr:rowOff>156210</xdr:rowOff>
    </xdr:to>
    <xdr:pic>
      <xdr:nvPicPr>
        <xdr:cNvPr id="1686533" name="图片 1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9940" y="10054590"/>
          <a:ext cx="123825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127635</xdr:colOff>
      <xdr:row>9</xdr:row>
      <xdr:rowOff>0</xdr:rowOff>
    </xdr:from>
    <xdr:to>
      <xdr:col>1</xdr:col>
      <xdr:colOff>274320</xdr:colOff>
      <xdr:row>9</xdr:row>
      <xdr:rowOff>156210</xdr:rowOff>
    </xdr:to>
    <xdr:pic>
      <xdr:nvPicPr>
        <xdr:cNvPr id="1686534" name="图片 2076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13435" y="10054590"/>
          <a:ext cx="146685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117475</xdr:colOff>
      <xdr:row>9</xdr:row>
      <xdr:rowOff>0</xdr:rowOff>
    </xdr:from>
    <xdr:to>
      <xdr:col>1</xdr:col>
      <xdr:colOff>254635</xdr:colOff>
      <xdr:row>9</xdr:row>
      <xdr:rowOff>156210</xdr:rowOff>
    </xdr:to>
    <xdr:pic>
      <xdr:nvPicPr>
        <xdr:cNvPr id="1686535" name="图片 1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03275" y="10054590"/>
          <a:ext cx="137160" cy="15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117475</xdr:colOff>
      <xdr:row>9</xdr:row>
      <xdr:rowOff>0</xdr:rowOff>
    </xdr:from>
    <xdr:to>
      <xdr:col>1</xdr:col>
      <xdr:colOff>254635</xdr:colOff>
      <xdr:row>9</xdr:row>
      <xdr:rowOff>194945</xdr:rowOff>
    </xdr:to>
    <xdr:pic>
      <xdr:nvPicPr>
        <xdr:cNvPr id="1686536" name="图片 1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03275" y="10054590"/>
          <a:ext cx="137160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115570</xdr:colOff>
      <xdr:row>12</xdr:row>
      <xdr:rowOff>0</xdr:rowOff>
    </xdr:from>
    <xdr:to>
      <xdr:col>1</xdr:col>
      <xdr:colOff>248920</xdr:colOff>
      <xdr:row>12</xdr:row>
      <xdr:rowOff>155575</xdr:rowOff>
    </xdr:to>
    <xdr:pic>
      <xdr:nvPicPr>
        <xdr:cNvPr id="1686537" name="图片 2076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01370" y="15439390"/>
          <a:ext cx="133350" cy="15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104140</xdr:colOff>
      <xdr:row>12</xdr:row>
      <xdr:rowOff>0</xdr:rowOff>
    </xdr:from>
    <xdr:to>
      <xdr:col>1</xdr:col>
      <xdr:colOff>227965</xdr:colOff>
      <xdr:row>12</xdr:row>
      <xdr:rowOff>180975</xdr:rowOff>
    </xdr:to>
    <xdr:pic>
      <xdr:nvPicPr>
        <xdr:cNvPr id="1686538" name="图片 1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9940" y="15439390"/>
          <a:ext cx="1238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104140</xdr:colOff>
      <xdr:row>12</xdr:row>
      <xdr:rowOff>0</xdr:rowOff>
    </xdr:from>
    <xdr:to>
      <xdr:col>1</xdr:col>
      <xdr:colOff>227965</xdr:colOff>
      <xdr:row>12</xdr:row>
      <xdr:rowOff>155575</xdr:rowOff>
    </xdr:to>
    <xdr:pic>
      <xdr:nvPicPr>
        <xdr:cNvPr id="1686539" name="图片 3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9940" y="15439390"/>
          <a:ext cx="123825" cy="15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115570</xdr:colOff>
      <xdr:row>12</xdr:row>
      <xdr:rowOff>0</xdr:rowOff>
    </xdr:from>
    <xdr:to>
      <xdr:col>1</xdr:col>
      <xdr:colOff>245110</xdr:colOff>
      <xdr:row>12</xdr:row>
      <xdr:rowOff>180975</xdr:rowOff>
    </xdr:to>
    <xdr:pic>
      <xdr:nvPicPr>
        <xdr:cNvPr id="1686540" name="图片 1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01370" y="15439390"/>
          <a:ext cx="1295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125730</xdr:colOff>
      <xdr:row>12</xdr:row>
      <xdr:rowOff>0</xdr:rowOff>
    </xdr:from>
    <xdr:to>
      <xdr:col>1</xdr:col>
      <xdr:colOff>269875</xdr:colOff>
      <xdr:row>12</xdr:row>
      <xdr:rowOff>163830</xdr:rowOff>
    </xdr:to>
    <xdr:pic>
      <xdr:nvPicPr>
        <xdr:cNvPr id="1686541" name="图片 2076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11530" y="15439390"/>
          <a:ext cx="14414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115570</xdr:colOff>
      <xdr:row>12</xdr:row>
      <xdr:rowOff>0</xdr:rowOff>
    </xdr:from>
    <xdr:to>
      <xdr:col>1</xdr:col>
      <xdr:colOff>245110</xdr:colOff>
      <xdr:row>12</xdr:row>
      <xdr:rowOff>163830</xdr:rowOff>
    </xdr:to>
    <xdr:pic>
      <xdr:nvPicPr>
        <xdr:cNvPr id="1686542" name="图片 3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01370" y="15439390"/>
          <a:ext cx="12954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125730</xdr:colOff>
      <xdr:row>12</xdr:row>
      <xdr:rowOff>0</xdr:rowOff>
    </xdr:from>
    <xdr:to>
      <xdr:col>1</xdr:col>
      <xdr:colOff>274320</xdr:colOff>
      <xdr:row>12</xdr:row>
      <xdr:rowOff>155575</xdr:rowOff>
    </xdr:to>
    <xdr:pic>
      <xdr:nvPicPr>
        <xdr:cNvPr id="1686543" name="图片 2076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11530" y="15439390"/>
          <a:ext cx="148590" cy="15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117475</xdr:colOff>
      <xdr:row>12</xdr:row>
      <xdr:rowOff>0</xdr:rowOff>
    </xdr:from>
    <xdr:to>
      <xdr:col>1</xdr:col>
      <xdr:colOff>254635</xdr:colOff>
      <xdr:row>12</xdr:row>
      <xdr:rowOff>180975</xdr:rowOff>
    </xdr:to>
    <xdr:pic>
      <xdr:nvPicPr>
        <xdr:cNvPr id="1686544" name="图片 1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03275" y="15439390"/>
          <a:ext cx="1371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117475</xdr:colOff>
      <xdr:row>12</xdr:row>
      <xdr:rowOff>0</xdr:rowOff>
    </xdr:from>
    <xdr:to>
      <xdr:col>1</xdr:col>
      <xdr:colOff>254635</xdr:colOff>
      <xdr:row>12</xdr:row>
      <xdr:rowOff>155575</xdr:rowOff>
    </xdr:to>
    <xdr:pic>
      <xdr:nvPicPr>
        <xdr:cNvPr id="1686545" name="图片 3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03275" y="15439390"/>
          <a:ext cx="137160" cy="15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117475</xdr:colOff>
      <xdr:row>12</xdr:row>
      <xdr:rowOff>0</xdr:rowOff>
    </xdr:from>
    <xdr:to>
      <xdr:col>1</xdr:col>
      <xdr:colOff>254635</xdr:colOff>
      <xdr:row>12</xdr:row>
      <xdr:rowOff>163830</xdr:rowOff>
    </xdr:to>
    <xdr:pic>
      <xdr:nvPicPr>
        <xdr:cNvPr id="1686546" name="图片 1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03275" y="15439390"/>
          <a:ext cx="13716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115570</xdr:colOff>
      <xdr:row>12</xdr:row>
      <xdr:rowOff>0</xdr:rowOff>
    </xdr:from>
    <xdr:to>
      <xdr:col>1</xdr:col>
      <xdr:colOff>250825</xdr:colOff>
      <xdr:row>12</xdr:row>
      <xdr:rowOff>163830</xdr:rowOff>
    </xdr:to>
    <xdr:pic>
      <xdr:nvPicPr>
        <xdr:cNvPr id="1686547" name="图片 2076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01370" y="15439390"/>
          <a:ext cx="13525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104140</xdr:colOff>
      <xdr:row>12</xdr:row>
      <xdr:rowOff>0</xdr:rowOff>
    </xdr:from>
    <xdr:to>
      <xdr:col>1</xdr:col>
      <xdr:colOff>227965</xdr:colOff>
      <xdr:row>12</xdr:row>
      <xdr:rowOff>163830</xdr:rowOff>
    </xdr:to>
    <xdr:pic>
      <xdr:nvPicPr>
        <xdr:cNvPr id="1686548" name="图片 1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9940" y="15439390"/>
          <a:ext cx="12382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544830</xdr:colOff>
      <xdr:row>47</xdr:row>
      <xdr:rowOff>0</xdr:rowOff>
    </xdr:from>
    <xdr:to>
      <xdr:col>3</xdr:col>
      <xdr:colOff>1805940</xdr:colOff>
      <xdr:row>47</xdr:row>
      <xdr:rowOff>182245</xdr:rowOff>
    </xdr:to>
    <xdr:pic>
      <xdr:nvPicPr>
        <xdr:cNvPr id="1686549" name="图片 3335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6993255" y="98522790"/>
          <a:ext cx="126111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118745</xdr:colOff>
      <xdr:row>47</xdr:row>
      <xdr:rowOff>0</xdr:rowOff>
    </xdr:from>
    <xdr:to>
      <xdr:col>5</xdr:col>
      <xdr:colOff>592455</xdr:colOff>
      <xdr:row>47</xdr:row>
      <xdr:rowOff>182245</xdr:rowOff>
    </xdr:to>
    <xdr:pic>
      <xdr:nvPicPr>
        <xdr:cNvPr id="1686550" name="图片 3335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21592540" y="98522790"/>
          <a:ext cx="47371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118745</xdr:colOff>
      <xdr:row>47</xdr:row>
      <xdr:rowOff>0</xdr:rowOff>
    </xdr:from>
    <xdr:to>
      <xdr:col>5</xdr:col>
      <xdr:colOff>592455</xdr:colOff>
      <xdr:row>47</xdr:row>
      <xdr:rowOff>196850</xdr:rowOff>
    </xdr:to>
    <xdr:pic>
      <xdr:nvPicPr>
        <xdr:cNvPr id="1686551" name="图片 3335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21592540" y="98522790"/>
          <a:ext cx="47371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117475</xdr:colOff>
      <xdr:row>47</xdr:row>
      <xdr:rowOff>0</xdr:rowOff>
    </xdr:from>
    <xdr:to>
      <xdr:col>1</xdr:col>
      <xdr:colOff>250825</xdr:colOff>
      <xdr:row>47</xdr:row>
      <xdr:rowOff>158115</xdr:rowOff>
    </xdr:to>
    <xdr:pic>
      <xdr:nvPicPr>
        <xdr:cNvPr id="1686552" name="图片 2076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03275" y="98522790"/>
          <a:ext cx="13335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106045</xdr:colOff>
      <xdr:row>47</xdr:row>
      <xdr:rowOff>0</xdr:rowOff>
    </xdr:from>
    <xdr:to>
      <xdr:col>1</xdr:col>
      <xdr:colOff>227965</xdr:colOff>
      <xdr:row>47</xdr:row>
      <xdr:rowOff>171450</xdr:rowOff>
    </xdr:to>
    <xdr:pic>
      <xdr:nvPicPr>
        <xdr:cNvPr id="1686553" name="图片 1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91845" y="98522790"/>
          <a:ext cx="12192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106045</xdr:colOff>
      <xdr:row>47</xdr:row>
      <xdr:rowOff>0</xdr:rowOff>
    </xdr:from>
    <xdr:to>
      <xdr:col>1</xdr:col>
      <xdr:colOff>227965</xdr:colOff>
      <xdr:row>47</xdr:row>
      <xdr:rowOff>158115</xdr:rowOff>
    </xdr:to>
    <xdr:pic>
      <xdr:nvPicPr>
        <xdr:cNvPr id="1686554" name="图片 3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91845" y="98522790"/>
          <a:ext cx="121920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117475</xdr:colOff>
      <xdr:row>47</xdr:row>
      <xdr:rowOff>0</xdr:rowOff>
    </xdr:from>
    <xdr:to>
      <xdr:col>1</xdr:col>
      <xdr:colOff>250825</xdr:colOff>
      <xdr:row>47</xdr:row>
      <xdr:rowOff>171450</xdr:rowOff>
    </xdr:to>
    <xdr:pic>
      <xdr:nvPicPr>
        <xdr:cNvPr id="1686555" name="图片 1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03275" y="98522790"/>
          <a:ext cx="13335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131445</xdr:colOff>
      <xdr:row>47</xdr:row>
      <xdr:rowOff>0</xdr:rowOff>
    </xdr:from>
    <xdr:to>
      <xdr:col>1</xdr:col>
      <xdr:colOff>269875</xdr:colOff>
      <xdr:row>47</xdr:row>
      <xdr:rowOff>164465</xdr:rowOff>
    </xdr:to>
    <xdr:pic>
      <xdr:nvPicPr>
        <xdr:cNvPr id="1686556" name="图片 2076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17245" y="98522790"/>
          <a:ext cx="13843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117475</xdr:colOff>
      <xdr:row>47</xdr:row>
      <xdr:rowOff>0</xdr:rowOff>
    </xdr:from>
    <xdr:to>
      <xdr:col>1</xdr:col>
      <xdr:colOff>250825</xdr:colOff>
      <xdr:row>47</xdr:row>
      <xdr:rowOff>164465</xdr:rowOff>
    </xdr:to>
    <xdr:pic>
      <xdr:nvPicPr>
        <xdr:cNvPr id="1686557" name="图片 3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03275" y="98522790"/>
          <a:ext cx="13335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131445</xdr:colOff>
      <xdr:row>47</xdr:row>
      <xdr:rowOff>0</xdr:rowOff>
    </xdr:from>
    <xdr:to>
      <xdr:col>1</xdr:col>
      <xdr:colOff>278130</xdr:colOff>
      <xdr:row>47</xdr:row>
      <xdr:rowOff>158115</xdr:rowOff>
    </xdr:to>
    <xdr:pic>
      <xdr:nvPicPr>
        <xdr:cNvPr id="1686558" name="图片 2076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17245" y="98522790"/>
          <a:ext cx="146685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121285</xdr:colOff>
      <xdr:row>47</xdr:row>
      <xdr:rowOff>0</xdr:rowOff>
    </xdr:from>
    <xdr:to>
      <xdr:col>1</xdr:col>
      <xdr:colOff>256540</xdr:colOff>
      <xdr:row>47</xdr:row>
      <xdr:rowOff>171450</xdr:rowOff>
    </xdr:to>
    <xdr:pic>
      <xdr:nvPicPr>
        <xdr:cNvPr id="1686559" name="图片 1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07085" y="98522790"/>
          <a:ext cx="1352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121285</xdr:colOff>
      <xdr:row>47</xdr:row>
      <xdr:rowOff>0</xdr:rowOff>
    </xdr:from>
    <xdr:to>
      <xdr:col>1</xdr:col>
      <xdr:colOff>256540</xdr:colOff>
      <xdr:row>47</xdr:row>
      <xdr:rowOff>158115</xdr:rowOff>
    </xdr:to>
    <xdr:pic>
      <xdr:nvPicPr>
        <xdr:cNvPr id="1686560" name="图片 3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07085" y="98522790"/>
          <a:ext cx="135255" cy="15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121285</xdr:colOff>
      <xdr:row>47</xdr:row>
      <xdr:rowOff>0</xdr:rowOff>
    </xdr:from>
    <xdr:to>
      <xdr:col>1</xdr:col>
      <xdr:colOff>256540</xdr:colOff>
      <xdr:row>47</xdr:row>
      <xdr:rowOff>178435</xdr:rowOff>
    </xdr:to>
    <xdr:pic>
      <xdr:nvPicPr>
        <xdr:cNvPr id="1686561" name="图片 1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07085" y="98522790"/>
          <a:ext cx="13525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117475</xdr:colOff>
      <xdr:row>47</xdr:row>
      <xdr:rowOff>0</xdr:rowOff>
    </xdr:from>
    <xdr:to>
      <xdr:col>1</xdr:col>
      <xdr:colOff>252730</xdr:colOff>
      <xdr:row>47</xdr:row>
      <xdr:rowOff>164465</xdr:rowOff>
    </xdr:to>
    <xdr:pic>
      <xdr:nvPicPr>
        <xdr:cNvPr id="1686562" name="图片 2076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03275" y="98522790"/>
          <a:ext cx="135255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106045</xdr:colOff>
      <xdr:row>47</xdr:row>
      <xdr:rowOff>0</xdr:rowOff>
    </xdr:from>
    <xdr:to>
      <xdr:col>1</xdr:col>
      <xdr:colOff>227965</xdr:colOff>
      <xdr:row>47</xdr:row>
      <xdr:rowOff>178435</xdr:rowOff>
    </xdr:to>
    <xdr:pic>
      <xdr:nvPicPr>
        <xdr:cNvPr id="1686563" name="图片 1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91845" y="98522790"/>
          <a:ext cx="12192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106045</xdr:colOff>
      <xdr:row>47</xdr:row>
      <xdr:rowOff>0</xdr:rowOff>
    </xdr:from>
    <xdr:to>
      <xdr:col>1</xdr:col>
      <xdr:colOff>227965</xdr:colOff>
      <xdr:row>47</xdr:row>
      <xdr:rowOff>164465</xdr:rowOff>
    </xdr:to>
    <xdr:pic>
      <xdr:nvPicPr>
        <xdr:cNvPr id="1686564" name="图片 3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91845" y="98522790"/>
          <a:ext cx="12192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544830</xdr:colOff>
      <xdr:row>47</xdr:row>
      <xdr:rowOff>0</xdr:rowOff>
    </xdr:from>
    <xdr:to>
      <xdr:col>3</xdr:col>
      <xdr:colOff>1805940</xdr:colOff>
      <xdr:row>47</xdr:row>
      <xdr:rowOff>178435</xdr:rowOff>
    </xdr:to>
    <xdr:pic>
      <xdr:nvPicPr>
        <xdr:cNvPr id="1686565" name="图片 3335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6993255" y="98522790"/>
          <a:ext cx="12611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118745</xdr:colOff>
      <xdr:row>47</xdr:row>
      <xdr:rowOff>0</xdr:rowOff>
    </xdr:from>
    <xdr:to>
      <xdr:col>5</xdr:col>
      <xdr:colOff>948055</xdr:colOff>
      <xdr:row>47</xdr:row>
      <xdr:rowOff>178435</xdr:rowOff>
    </xdr:to>
    <xdr:pic>
      <xdr:nvPicPr>
        <xdr:cNvPr id="1686566" name="图片 3335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21592540" y="98522790"/>
          <a:ext cx="8293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118745</xdr:colOff>
      <xdr:row>47</xdr:row>
      <xdr:rowOff>0</xdr:rowOff>
    </xdr:from>
    <xdr:to>
      <xdr:col>5</xdr:col>
      <xdr:colOff>948055</xdr:colOff>
      <xdr:row>47</xdr:row>
      <xdr:rowOff>199390</xdr:rowOff>
    </xdr:to>
    <xdr:pic>
      <xdr:nvPicPr>
        <xdr:cNvPr id="1686567" name="图片 3335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21592540" y="98522790"/>
          <a:ext cx="82931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544830</xdr:colOff>
      <xdr:row>47</xdr:row>
      <xdr:rowOff>0</xdr:rowOff>
    </xdr:from>
    <xdr:to>
      <xdr:col>3</xdr:col>
      <xdr:colOff>2313940</xdr:colOff>
      <xdr:row>47</xdr:row>
      <xdr:rowOff>186055</xdr:rowOff>
    </xdr:to>
    <xdr:pic>
      <xdr:nvPicPr>
        <xdr:cNvPr id="1686568" name="图片 3335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6993255" y="98522790"/>
          <a:ext cx="176911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544830</xdr:colOff>
      <xdr:row>47</xdr:row>
      <xdr:rowOff>0</xdr:rowOff>
    </xdr:from>
    <xdr:to>
      <xdr:col>3</xdr:col>
      <xdr:colOff>2313940</xdr:colOff>
      <xdr:row>47</xdr:row>
      <xdr:rowOff>178435</xdr:rowOff>
    </xdr:to>
    <xdr:pic>
      <xdr:nvPicPr>
        <xdr:cNvPr id="1686569" name="图片 3335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6993255" y="98522790"/>
          <a:ext cx="17691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544830</xdr:colOff>
      <xdr:row>47</xdr:row>
      <xdr:rowOff>0</xdr:rowOff>
    </xdr:from>
    <xdr:to>
      <xdr:col>3</xdr:col>
      <xdr:colOff>2313940</xdr:colOff>
      <xdr:row>47</xdr:row>
      <xdr:rowOff>179705</xdr:rowOff>
    </xdr:to>
    <xdr:pic>
      <xdr:nvPicPr>
        <xdr:cNvPr id="1686570" name="图片 3335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6993255" y="98522790"/>
          <a:ext cx="1769110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500380</xdr:colOff>
      <xdr:row>4</xdr:row>
      <xdr:rowOff>0</xdr:rowOff>
    </xdr:from>
    <xdr:to>
      <xdr:col>3</xdr:col>
      <xdr:colOff>1171575</xdr:colOff>
      <xdr:row>4</xdr:row>
      <xdr:rowOff>186055</xdr:rowOff>
    </xdr:to>
    <xdr:pic>
      <xdr:nvPicPr>
        <xdr:cNvPr id="1686571" name="图片 3335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6948805" y="3945890"/>
          <a:ext cx="671195" cy="1860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7"/>
  <sheetViews>
    <sheetView tabSelected="1" topLeftCell="D1" zoomScale="40" zoomScaleNormal="40" workbookViewId="0">
      <pane ySplit="5" topLeftCell="A6" activePane="bottomLeft" state="frozen"/>
      <selection pane="bottomLeft" activeCell="K5" sqref="K5"/>
    </sheetView>
  </sheetViews>
  <sheetFormatPr defaultColWidth="9" defaultRowHeight="27"/>
  <cols>
    <col min="1" max="1" width="9" style="25"/>
    <col min="2" max="2" width="25.875" style="25" customWidth="1"/>
    <col min="3" max="3" width="49.75" style="25" customWidth="1"/>
    <col min="4" max="4" width="33.375" style="25" customWidth="1"/>
    <col min="5" max="5" width="163.75" style="26" customWidth="1"/>
    <col min="6" max="6" width="32.5" style="25" customWidth="1"/>
    <col min="7" max="7" width="30.25" style="25" customWidth="1"/>
    <col min="8" max="8" width="75.625" style="26" customWidth="1"/>
    <col min="9" max="9" width="26.5" style="27" customWidth="1"/>
    <col min="10" max="10" width="29.875" style="27" customWidth="1"/>
    <col min="11" max="11" width="32.75" style="27" customWidth="1"/>
    <col min="12" max="13" width="23" style="27" customWidth="1"/>
    <col min="14" max="14" width="23" style="28" customWidth="1"/>
    <col min="15" max="15" width="14" style="27" customWidth="1"/>
    <col min="16" max="16" width="17" style="27" customWidth="1"/>
    <col min="17" max="17" width="21.125" style="27" customWidth="1"/>
    <col min="18" max="18" width="23.875" style="27" customWidth="1"/>
    <col min="19" max="19" width="19.5" style="27" customWidth="1"/>
    <col min="20" max="20" width="10.125" style="25" customWidth="1"/>
    <col min="21" max="21" width="18.625" style="25" customWidth="1"/>
    <col min="22" max="16384" width="9" style="25"/>
  </cols>
  <sheetData>
    <row r="1" spans="1:20" s="21" customFormat="1" ht="81" customHeight="1">
      <c r="A1" s="55" t="s">
        <v>0</v>
      </c>
      <c r="B1" s="56"/>
      <c r="C1" s="56"/>
      <c r="D1" s="56"/>
      <c r="E1" s="57"/>
      <c r="F1" s="56"/>
      <c r="G1" s="56"/>
      <c r="H1" s="58"/>
      <c r="I1" s="59"/>
      <c r="J1" s="59"/>
      <c r="K1" s="59"/>
      <c r="L1" s="59"/>
      <c r="M1" s="59"/>
      <c r="N1" s="59"/>
      <c r="O1" s="59"/>
      <c r="P1" s="59"/>
      <c r="Q1" s="59"/>
      <c r="R1" s="59"/>
      <c r="S1" s="29"/>
      <c r="T1" s="30"/>
    </row>
    <row r="2" spans="1:20" s="21" customFormat="1" ht="36" customHeight="1">
      <c r="A2" s="60"/>
      <c r="B2" s="60"/>
      <c r="C2" s="60"/>
      <c r="D2" s="60"/>
      <c r="E2" s="31"/>
      <c r="F2" s="32"/>
      <c r="G2" s="32"/>
      <c r="H2" s="33"/>
      <c r="I2" s="34"/>
      <c r="J2" s="61"/>
      <c r="K2" s="61"/>
      <c r="L2" s="34"/>
      <c r="M2" s="34"/>
      <c r="N2" s="34"/>
      <c r="O2" s="34"/>
      <c r="P2" s="34"/>
      <c r="Q2" s="34"/>
      <c r="R2" s="34"/>
      <c r="S2" s="35"/>
      <c r="T2" s="36"/>
    </row>
    <row r="3" spans="1:20" s="22" customFormat="1" ht="40.700000000000003" customHeight="1">
      <c r="A3" s="62" t="s">
        <v>1</v>
      </c>
      <c r="B3" s="62" t="s">
        <v>2</v>
      </c>
      <c r="C3" s="69" t="s">
        <v>3</v>
      </c>
      <c r="D3" s="62" t="s">
        <v>4</v>
      </c>
      <c r="E3" s="62" t="s">
        <v>5</v>
      </c>
      <c r="F3" s="62" t="s">
        <v>6</v>
      </c>
      <c r="G3" s="62" t="s">
        <v>7</v>
      </c>
      <c r="H3" s="62" t="s">
        <v>8</v>
      </c>
      <c r="I3" s="63"/>
      <c r="J3" s="63" t="s">
        <v>9</v>
      </c>
      <c r="K3" s="63"/>
      <c r="L3" s="63"/>
      <c r="M3" s="63"/>
      <c r="N3" s="63"/>
      <c r="O3" s="63"/>
      <c r="P3" s="63"/>
      <c r="Q3" s="63"/>
      <c r="R3" s="63"/>
      <c r="S3" s="70" t="s">
        <v>10</v>
      </c>
      <c r="T3" s="62" t="s">
        <v>11</v>
      </c>
    </row>
    <row r="4" spans="1:20" s="22" customFormat="1" ht="153" customHeight="1">
      <c r="A4" s="62"/>
      <c r="B4" s="62"/>
      <c r="C4" s="69"/>
      <c r="D4" s="62"/>
      <c r="E4" s="62"/>
      <c r="F4" s="62"/>
      <c r="G4" s="62"/>
      <c r="H4" s="37" t="s">
        <v>12</v>
      </c>
      <c r="I4" s="38" t="s">
        <v>13</v>
      </c>
      <c r="J4" s="38" t="s">
        <v>14</v>
      </c>
      <c r="K4" s="38" t="s">
        <v>15</v>
      </c>
      <c r="L4" s="38" t="s">
        <v>16</v>
      </c>
      <c r="M4" s="38" t="s">
        <v>17</v>
      </c>
      <c r="N4" s="38" t="s">
        <v>18</v>
      </c>
      <c r="O4" s="38" t="s">
        <v>19</v>
      </c>
      <c r="P4" s="38" t="s">
        <v>20</v>
      </c>
      <c r="Q4" s="38" t="s">
        <v>21</v>
      </c>
      <c r="R4" s="38" t="s">
        <v>22</v>
      </c>
      <c r="S4" s="71"/>
      <c r="T4" s="62"/>
    </row>
    <row r="5" spans="1:20" s="23" customFormat="1" ht="66.95" customHeight="1">
      <c r="A5" s="64" t="s">
        <v>23</v>
      </c>
      <c r="B5" s="64"/>
      <c r="C5" s="64"/>
      <c r="D5" s="64"/>
      <c r="E5" s="39">
        <f>SUM(E6+E28+E33+E36+E44+E46)</f>
        <v>36</v>
      </c>
      <c r="F5" s="39"/>
      <c r="G5" s="39"/>
      <c r="H5" s="39"/>
      <c r="I5" s="40">
        <f>SUM(I6+I33+I36+I44+I46+I28)</f>
        <v>25355.11</v>
      </c>
      <c r="J5" s="40">
        <f t="shared" ref="J5:R5" si="0">SUM(J6+J33+J36+J44+J46+J28)</f>
        <v>26752.75</v>
      </c>
      <c r="K5" s="40">
        <f t="shared" si="0"/>
        <v>16997</v>
      </c>
      <c r="L5" s="40">
        <f t="shared" si="0"/>
        <v>5071.29</v>
      </c>
      <c r="M5" s="40">
        <f t="shared" si="0"/>
        <v>2310</v>
      </c>
      <c r="N5" s="40">
        <f t="shared" si="0"/>
        <v>976.82</v>
      </c>
      <c r="O5" s="40">
        <f t="shared" si="0"/>
        <v>0</v>
      </c>
      <c r="P5" s="40">
        <f t="shared" si="0"/>
        <v>0</v>
      </c>
      <c r="Q5" s="40">
        <f t="shared" si="0"/>
        <v>30</v>
      </c>
      <c r="R5" s="40">
        <f t="shared" si="0"/>
        <v>1367.64</v>
      </c>
      <c r="S5" s="40"/>
      <c r="T5" s="40"/>
    </row>
    <row r="6" spans="1:20" s="24" customFormat="1" ht="50.1" customHeight="1">
      <c r="A6" s="65" t="s">
        <v>24</v>
      </c>
      <c r="B6" s="65"/>
      <c r="C6" s="65"/>
      <c r="D6" s="65"/>
      <c r="E6" s="41">
        <v>21</v>
      </c>
      <c r="F6" s="41"/>
      <c r="G6" s="42"/>
      <c r="H6" s="43"/>
      <c r="I6" s="44">
        <f>I7+I8+I9+I10+I11+I12+I13+I14+I15+I16+I17+I18+I19+I20+I21+I22+I23+I24+I25+I26+I27</f>
        <v>16495.91</v>
      </c>
      <c r="J6" s="44">
        <f t="shared" ref="J6:R6" si="1">J7+J8+J9+J10+J11+J12+J13+J14+J15+J16+J17+J18+J19+J20+J21+J22+J23+J24+J25+J26+J27</f>
        <v>16858.8</v>
      </c>
      <c r="K6" s="44">
        <f t="shared" si="1"/>
        <v>10721.17</v>
      </c>
      <c r="L6" s="44">
        <f t="shared" si="1"/>
        <v>3816.26</v>
      </c>
      <c r="M6" s="44">
        <f t="shared" si="1"/>
        <v>1316</v>
      </c>
      <c r="N6" s="44">
        <f t="shared" si="1"/>
        <v>642.48</v>
      </c>
      <c r="O6" s="44">
        <f t="shared" si="1"/>
        <v>0</v>
      </c>
      <c r="P6" s="44">
        <f t="shared" si="1"/>
        <v>0</v>
      </c>
      <c r="Q6" s="44">
        <f t="shared" si="1"/>
        <v>30</v>
      </c>
      <c r="R6" s="44">
        <f t="shared" si="1"/>
        <v>332.89</v>
      </c>
      <c r="S6" s="44"/>
      <c r="T6" s="44"/>
    </row>
    <row r="7" spans="1:20" ht="131.1" customHeight="1">
      <c r="A7" s="45">
        <v>1</v>
      </c>
      <c r="B7" s="45" t="s">
        <v>23</v>
      </c>
      <c r="C7" s="45" t="s">
        <v>25</v>
      </c>
      <c r="D7" s="45" t="s">
        <v>26</v>
      </c>
      <c r="E7" s="46" t="s">
        <v>27</v>
      </c>
      <c r="F7" s="45" t="s">
        <v>28</v>
      </c>
      <c r="G7" s="45" t="s">
        <v>29</v>
      </c>
      <c r="H7" s="45" t="s">
        <v>30</v>
      </c>
      <c r="I7" s="47">
        <f>K7+L7+M7+N7</f>
        <v>847.2</v>
      </c>
      <c r="J7" s="47">
        <f>K7+L7+M7+N7+O7+P7+Q7+R7</f>
        <v>847.2</v>
      </c>
      <c r="K7" s="47">
        <v>813</v>
      </c>
      <c r="L7" s="47">
        <v>34.200000000000003</v>
      </c>
      <c r="M7" s="47">
        <v>0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 t="s">
        <v>31</v>
      </c>
      <c r="T7" s="45"/>
    </row>
    <row r="8" spans="1:20" ht="120.95" customHeight="1">
      <c r="A8" s="45">
        <v>2</v>
      </c>
      <c r="B8" s="48" t="s">
        <v>23</v>
      </c>
      <c r="C8" s="48" t="s">
        <v>32</v>
      </c>
      <c r="D8" s="48" t="s">
        <v>26</v>
      </c>
      <c r="E8" s="49" t="s">
        <v>33</v>
      </c>
      <c r="F8" s="48" t="s">
        <v>28</v>
      </c>
      <c r="G8" s="48" t="s">
        <v>29</v>
      </c>
      <c r="H8" s="48" t="s">
        <v>34</v>
      </c>
      <c r="I8" s="47">
        <f t="shared" ref="I8:I27" si="2">K8+L8+M8+N8</f>
        <v>497</v>
      </c>
      <c r="J8" s="47">
        <f t="shared" ref="J8:J27" si="3">K8+L8+M8+N8+O8+P8+Q8+R8</f>
        <v>497</v>
      </c>
      <c r="K8" s="50">
        <v>400</v>
      </c>
      <c r="L8" s="50">
        <v>97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47" t="s">
        <v>31</v>
      </c>
      <c r="T8" s="48"/>
    </row>
    <row r="9" spans="1:20" ht="111.95" customHeight="1">
      <c r="A9" s="45">
        <v>3</v>
      </c>
      <c r="B9" s="45" t="s">
        <v>23</v>
      </c>
      <c r="C9" s="45" t="s">
        <v>35</v>
      </c>
      <c r="D9" s="45" t="s">
        <v>36</v>
      </c>
      <c r="E9" s="46" t="s">
        <v>37</v>
      </c>
      <c r="F9" s="45" t="s">
        <v>38</v>
      </c>
      <c r="G9" s="45" t="s">
        <v>39</v>
      </c>
      <c r="H9" s="45" t="s">
        <v>40</v>
      </c>
      <c r="I9" s="47">
        <f t="shared" si="2"/>
        <v>493.59</v>
      </c>
      <c r="J9" s="47">
        <f t="shared" si="3"/>
        <v>493.59</v>
      </c>
      <c r="K9" s="47">
        <v>0</v>
      </c>
      <c r="L9" s="47">
        <v>493.59</v>
      </c>
      <c r="M9" s="47">
        <v>0</v>
      </c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47" t="s">
        <v>41</v>
      </c>
      <c r="T9" s="45"/>
    </row>
    <row r="10" spans="1:20" ht="131.1" customHeight="1">
      <c r="A10" s="45">
        <v>4</v>
      </c>
      <c r="B10" s="45" t="s">
        <v>23</v>
      </c>
      <c r="C10" s="45" t="s">
        <v>42</v>
      </c>
      <c r="D10" s="45" t="s">
        <v>43</v>
      </c>
      <c r="E10" s="46" t="s">
        <v>44</v>
      </c>
      <c r="F10" s="45" t="s">
        <v>38</v>
      </c>
      <c r="G10" s="45" t="s">
        <v>39</v>
      </c>
      <c r="H10" s="45" t="s">
        <v>45</v>
      </c>
      <c r="I10" s="47">
        <f t="shared" si="2"/>
        <v>349.7</v>
      </c>
      <c r="J10" s="47">
        <f t="shared" si="3"/>
        <v>349.7</v>
      </c>
      <c r="K10" s="47">
        <v>0</v>
      </c>
      <c r="L10" s="47">
        <v>349.7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 t="s">
        <v>41</v>
      </c>
      <c r="T10" s="45"/>
    </row>
    <row r="11" spans="1:20" ht="153" customHeight="1">
      <c r="A11" s="48">
        <v>5</v>
      </c>
      <c r="B11" s="48" t="s">
        <v>46</v>
      </c>
      <c r="C11" s="48" t="s">
        <v>47</v>
      </c>
      <c r="D11" s="48" t="s">
        <v>48</v>
      </c>
      <c r="E11" s="49" t="s">
        <v>49</v>
      </c>
      <c r="F11" s="48" t="s">
        <v>50</v>
      </c>
      <c r="G11" s="48" t="s">
        <v>51</v>
      </c>
      <c r="H11" s="48" t="s">
        <v>52</v>
      </c>
      <c r="I11" s="47">
        <f t="shared" si="2"/>
        <v>70</v>
      </c>
      <c r="J11" s="47">
        <f t="shared" si="3"/>
        <v>120</v>
      </c>
      <c r="K11" s="50">
        <v>70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30</v>
      </c>
      <c r="R11" s="50">
        <v>20</v>
      </c>
      <c r="S11" s="47" t="s">
        <v>31</v>
      </c>
      <c r="T11" s="48"/>
    </row>
    <row r="12" spans="1:20" ht="140.1" customHeight="1">
      <c r="A12" s="45">
        <v>6</v>
      </c>
      <c r="B12" s="45" t="s">
        <v>53</v>
      </c>
      <c r="C12" s="45" t="s">
        <v>54</v>
      </c>
      <c r="D12" s="45" t="s">
        <v>55</v>
      </c>
      <c r="E12" s="46" t="s">
        <v>56</v>
      </c>
      <c r="F12" s="45" t="s">
        <v>50</v>
      </c>
      <c r="G12" s="45" t="s">
        <v>51</v>
      </c>
      <c r="H12" s="45" t="s">
        <v>57</v>
      </c>
      <c r="I12" s="47">
        <f t="shared" si="2"/>
        <v>151.55000000000001</v>
      </c>
      <c r="J12" s="47">
        <f t="shared" si="3"/>
        <v>151.55000000000001</v>
      </c>
      <c r="K12" s="47">
        <v>0</v>
      </c>
      <c r="L12" s="47">
        <v>134</v>
      </c>
      <c r="M12" s="47">
        <v>0</v>
      </c>
      <c r="N12" s="47">
        <v>17.55</v>
      </c>
      <c r="O12" s="47">
        <v>0</v>
      </c>
      <c r="P12" s="47">
        <v>0</v>
      </c>
      <c r="Q12" s="47">
        <v>0</v>
      </c>
      <c r="R12" s="47">
        <v>0</v>
      </c>
      <c r="S12" s="47" t="s">
        <v>31</v>
      </c>
      <c r="T12" s="45"/>
    </row>
    <row r="13" spans="1:20" ht="174" customHeight="1">
      <c r="A13" s="45">
        <v>7</v>
      </c>
      <c r="B13" s="45" t="s">
        <v>23</v>
      </c>
      <c r="C13" s="45" t="s">
        <v>58</v>
      </c>
      <c r="D13" s="45" t="s">
        <v>59</v>
      </c>
      <c r="E13" s="46" t="s">
        <v>60</v>
      </c>
      <c r="F13" s="45" t="s">
        <v>50</v>
      </c>
      <c r="G13" s="45" t="s">
        <v>51</v>
      </c>
      <c r="H13" s="45" t="s">
        <v>61</v>
      </c>
      <c r="I13" s="47">
        <f t="shared" si="2"/>
        <v>182</v>
      </c>
      <c r="J13" s="47">
        <f t="shared" si="3"/>
        <v>182</v>
      </c>
      <c r="K13" s="47">
        <v>0</v>
      </c>
      <c r="L13" s="47">
        <v>182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 t="s">
        <v>31</v>
      </c>
      <c r="T13" s="45"/>
    </row>
    <row r="14" spans="1:20" ht="140.1" customHeight="1">
      <c r="A14" s="45">
        <v>8</v>
      </c>
      <c r="B14" s="45" t="s">
        <v>62</v>
      </c>
      <c r="C14" s="45" t="s">
        <v>63</v>
      </c>
      <c r="D14" s="45" t="s">
        <v>64</v>
      </c>
      <c r="E14" s="46" t="s">
        <v>65</v>
      </c>
      <c r="F14" s="45" t="s">
        <v>66</v>
      </c>
      <c r="G14" s="45" t="s">
        <v>67</v>
      </c>
      <c r="H14" s="45" t="s">
        <v>68</v>
      </c>
      <c r="I14" s="47">
        <f t="shared" si="2"/>
        <v>197.33</v>
      </c>
      <c r="J14" s="47">
        <f t="shared" si="3"/>
        <v>197.33</v>
      </c>
      <c r="K14" s="47">
        <v>170</v>
      </c>
      <c r="L14" s="47">
        <v>0</v>
      </c>
      <c r="M14" s="47">
        <v>0</v>
      </c>
      <c r="N14" s="47">
        <v>27.33</v>
      </c>
      <c r="O14" s="47">
        <v>0</v>
      </c>
      <c r="P14" s="47">
        <v>0</v>
      </c>
      <c r="Q14" s="47">
        <v>0</v>
      </c>
      <c r="R14" s="47">
        <v>0</v>
      </c>
      <c r="S14" s="47" t="s">
        <v>31</v>
      </c>
      <c r="T14" s="45"/>
    </row>
    <row r="15" spans="1:20" ht="89.1" customHeight="1">
      <c r="A15" s="45">
        <v>9</v>
      </c>
      <c r="B15" s="45" t="s">
        <v>23</v>
      </c>
      <c r="C15" s="45" t="s">
        <v>69</v>
      </c>
      <c r="D15" s="45" t="s">
        <v>23</v>
      </c>
      <c r="E15" s="46" t="s">
        <v>70</v>
      </c>
      <c r="F15" s="45" t="s">
        <v>71</v>
      </c>
      <c r="G15" s="45" t="s">
        <v>72</v>
      </c>
      <c r="H15" s="45" t="s">
        <v>73</v>
      </c>
      <c r="I15" s="47">
        <f t="shared" si="2"/>
        <v>85</v>
      </c>
      <c r="J15" s="47">
        <f t="shared" si="3"/>
        <v>85</v>
      </c>
      <c r="K15" s="47">
        <v>0</v>
      </c>
      <c r="L15" s="47">
        <v>85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 t="s">
        <v>31</v>
      </c>
      <c r="T15" s="45"/>
    </row>
    <row r="16" spans="1:20" ht="225" customHeight="1">
      <c r="A16" s="48">
        <v>10</v>
      </c>
      <c r="B16" s="48" t="s">
        <v>23</v>
      </c>
      <c r="C16" s="48" t="s">
        <v>74</v>
      </c>
      <c r="D16" s="48" t="s">
        <v>75</v>
      </c>
      <c r="E16" s="49" t="s">
        <v>76</v>
      </c>
      <c r="F16" s="45" t="s">
        <v>71</v>
      </c>
      <c r="G16" s="48" t="s">
        <v>72</v>
      </c>
      <c r="H16" s="48" t="s">
        <v>77</v>
      </c>
      <c r="I16" s="47">
        <f t="shared" si="2"/>
        <v>1161.72</v>
      </c>
      <c r="J16" s="47">
        <f t="shared" si="3"/>
        <v>1161.72</v>
      </c>
      <c r="K16" s="50">
        <v>886.66</v>
      </c>
      <c r="L16" s="50">
        <v>123.06</v>
      </c>
      <c r="M16" s="50">
        <v>152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47" t="s">
        <v>31</v>
      </c>
      <c r="T16" s="48"/>
    </row>
    <row r="17" spans="1:20" ht="270" customHeight="1">
      <c r="A17" s="48">
        <v>11</v>
      </c>
      <c r="B17" s="48" t="s">
        <v>78</v>
      </c>
      <c r="C17" s="48" t="s">
        <v>79</v>
      </c>
      <c r="D17" s="48" t="s">
        <v>80</v>
      </c>
      <c r="E17" s="49" t="s">
        <v>81</v>
      </c>
      <c r="F17" s="45" t="s">
        <v>71</v>
      </c>
      <c r="G17" s="48" t="s">
        <v>72</v>
      </c>
      <c r="H17" s="48" t="s">
        <v>82</v>
      </c>
      <c r="I17" s="47">
        <f t="shared" si="2"/>
        <v>884.6</v>
      </c>
      <c r="J17" s="47">
        <f t="shared" si="3"/>
        <v>884.6</v>
      </c>
      <c r="K17" s="50">
        <v>670.26</v>
      </c>
      <c r="L17" s="50">
        <v>80.34</v>
      </c>
      <c r="M17" s="50">
        <v>94</v>
      </c>
      <c r="N17" s="50">
        <v>40</v>
      </c>
      <c r="O17" s="50">
        <v>0</v>
      </c>
      <c r="P17" s="50">
        <v>0</v>
      </c>
      <c r="Q17" s="50">
        <v>0</v>
      </c>
      <c r="R17" s="50">
        <v>0</v>
      </c>
      <c r="S17" s="47" t="s">
        <v>31</v>
      </c>
      <c r="T17" s="48"/>
    </row>
    <row r="18" spans="1:20" ht="288.95" customHeight="1">
      <c r="A18" s="48">
        <v>12</v>
      </c>
      <c r="B18" s="48" t="s">
        <v>78</v>
      </c>
      <c r="C18" s="48" t="s">
        <v>83</v>
      </c>
      <c r="D18" s="48" t="s">
        <v>84</v>
      </c>
      <c r="E18" s="49" t="s">
        <v>85</v>
      </c>
      <c r="F18" s="45" t="s">
        <v>71</v>
      </c>
      <c r="G18" s="48" t="s">
        <v>72</v>
      </c>
      <c r="H18" s="48" t="s">
        <v>86</v>
      </c>
      <c r="I18" s="47">
        <f t="shared" si="2"/>
        <v>988.76</v>
      </c>
      <c r="J18" s="47">
        <f t="shared" si="3"/>
        <v>988.76</v>
      </c>
      <c r="K18" s="50">
        <v>742.64</v>
      </c>
      <c r="L18" s="50">
        <v>117.12</v>
      </c>
      <c r="M18" s="50">
        <v>59</v>
      </c>
      <c r="N18" s="50">
        <v>70</v>
      </c>
      <c r="O18" s="50">
        <v>0</v>
      </c>
      <c r="P18" s="50">
        <v>0</v>
      </c>
      <c r="Q18" s="50">
        <v>0</v>
      </c>
      <c r="R18" s="50">
        <v>0</v>
      </c>
      <c r="S18" s="47" t="s">
        <v>31</v>
      </c>
      <c r="T18" s="48"/>
    </row>
    <row r="19" spans="1:20" ht="266.10000000000002" customHeight="1">
      <c r="A19" s="48">
        <v>13</v>
      </c>
      <c r="B19" s="48" t="s">
        <v>53</v>
      </c>
      <c r="C19" s="48" t="s">
        <v>87</v>
      </c>
      <c r="D19" s="48" t="s">
        <v>88</v>
      </c>
      <c r="E19" s="49" t="s">
        <v>89</v>
      </c>
      <c r="F19" s="45" t="s">
        <v>71</v>
      </c>
      <c r="G19" s="48" t="s">
        <v>72</v>
      </c>
      <c r="H19" s="48" t="s">
        <v>90</v>
      </c>
      <c r="I19" s="47">
        <f t="shared" si="2"/>
        <v>386.61</v>
      </c>
      <c r="J19" s="47">
        <f t="shared" si="3"/>
        <v>386.61</v>
      </c>
      <c r="K19" s="50">
        <v>220</v>
      </c>
      <c r="L19" s="50">
        <v>105.61</v>
      </c>
      <c r="M19" s="50">
        <v>41</v>
      </c>
      <c r="N19" s="50">
        <v>20</v>
      </c>
      <c r="O19" s="50">
        <v>0</v>
      </c>
      <c r="P19" s="50">
        <v>0</v>
      </c>
      <c r="Q19" s="50">
        <v>0</v>
      </c>
      <c r="R19" s="50">
        <v>0</v>
      </c>
      <c r="S19" s="47" t="s">
        <v>31</v>
      </c>
      <c r="T19" s="48"/>
    </row>
    <row r="20" spans="1:20" ht="198.95" customHeight="1">
      <c r="A20" s="48">
        <v>14</v>
      </c>
      <c r="B20" s="48" t="s">
        <v>53</v>
      </c>
      <c r="C20" s="48" t="s">
        <v>91</v>
      </c>
      <c r="D20" s="48" t="s">
        <v>59</v>
      </c>
      <c r="E20" s="49" t="s">
        <v>92</v>
      </c>
      <c r="F20" s="45" t="s">
        <v>71</v>
      </c>
      <c r="G20" s="48" t="s">
        <v>72</v>
      </c>
      <c r="H20" s="48" t="s">
        <v>93</v>
      </c>
      <c r="I20" s="47">
        <f t="shared" si="2"/>
        <v>1013.77</v>
      </c>
      <c r="J20" s="47">
        <f t="shared" si="3"/>
        <v>1013.77</v>
      </c>
      <c r="K20" s="50">
        <v>625.80999999999995</v>
      </c>
      <c r="L20" s="50">
        <v>217.96</v>
      </c>
      <c r="M20" s="50">
        <v>120</v>
      </c>
      <c r="N20" s="50">
        <v>50</v>
      </c>
      <c r="O20" s="50">
        <v>0</v>
      </c>
      <c r="P20" s="50">
        <v>0</v>
      </c>
      <c r="Q20" s="50">
        <v>0</v>
      </c>
      <c r="R20" s="50">
        <v>0</v>
      </c>
      <c r="S20" s="47" t="s">
        <v>31</v>
      </c>
      <c r="T20" s="48"/>
    </row>
    <row r="21" spans="1:20" ht="231.95" customHeight="1">
      <c r="A21" s="45">
        <v>15</v>
      </c>
      <c r="B21" s="45" t="s">
        <v>94</v>
      </c>
      <c r="C21" s="45" t="s">
        <v>95</v>
      </c>
      <c r="D21" s="45" t="s">
        <v>96</v>
      </c>
      <c r="E21" s="46" t="s">
        <v>97</v>
      </c>
      <c r="F21" s="45" t="s">
        <v>71</v>
      </c>
      <c r="G21" s="45" t="s">
        <v>72</v>
      </c>
      <c r="H21" s="45" t="s">
        <v>98</v>
      </c>
      <c r="I21" s="47">
        <f t="shared" si="2"/>
        <v>891.8</v>
      </c>
      <c r="J21" s="47">
        <f t="shared" si="3"/>
        <v>891.8</v>
      </c>
      <c r="K21" s="47">
        <v>601.76</v>
      </c>
      <c r="L21" s="47">
        <v>145.04</v>
      </c>
      <c r="M21" s="47">
        <v>105</v>
      </c>
      <c r="N21" s="47">
        <v>40</v>
      </c>
      <c r="O21" s="47">
        <v>0</v>
      </c>
      <c r="P21" s="47">
        <v>0</v>
      </c>
      <c r="Q21" s="47">
        <v>0</v>
      </c>
      <c r="R21" s="47">
        <v>0</v>
      </c>
      <c r="S21" s="47" t="s">
        <v>31</v>
      </c>
      <c r="T21" s="45"/>
    </row>
    <row r="22" spans="1:20" ht="333" customHeight="1">
      <c r="A22" s="48">
        <v>16</v>
      </c>
      <c r="B22" s="48" t="s">
        <v>62</v>
      </c>
      <c r="C22" s="48" t="s">
        <v>99</v>
      </c>
      <c r="D22" s="48" t="s">
        <v>100</v>
      </c>
      <c r="E22" s="49" t="s">
        <v>101</v>
      </c>
      <c r="F22" s="45" t="s">
        <v>71</v>
      </c>
      <c r="G22" s="48" t="s">
        <v>72</v>
      </c>
      <c r="H22" s="48" t="s">
        <v>102</v>
      </c>
      <c r="I22" s="47">
        <f t="shared" si="2"/>
        <v>1569.71</v>
      </c>
      <c r="J22" s="47">
        <f t="shared" si="3"/>
        <v>1569.71</v>
      </c>
      <c r="K22" s="50">
        <v>1019.14</v>
      </c>
      <c r="L22" s="50">
        <v>300.57</v>
      </c>
      <c r="M22" s="50">
        <v>170</v>
      </c>
      <c r="N22" s="50">
        <v>80</v>
      </c>
      <c r="O22" s="50">
        <v>0</v>
      </c>
      <c r="P22" s="50">
        <v>0</v>
      </c>
      <c r="Q22" s="50">
        <v>0</v>
      </c>
      <c r="R22" s="50">
        <v>0</v>
      </c>
      <c r="S22" s="47" t="s">
        <v>31</v>
      </c>
      <c r="T22" s="48"/>
    </row>
    <row r="23" spans="1:20" ht="321.95" customHeight="1">
      <c r="A23" s="48">
        <v>17</v>
      </c>
      <c r="B23" s="48" t="s">
        <v>103</v>
      </c>
      <c r="C23" s="48" t="s">
        <v>104</v>
      </c>
      <c r="D23" s="48" t="s">
        <v>105</v>
      </c>
      <c r="E23" s="49" t="s">
        <v>106</v>
      </c>
      <c r="F23" s="45" t="s">
        <v>71</v>
      </c>
      <c r="G23" s="48" t="s">
        <v>72</v>
      </c>
      <c r="H23" s="48" t="s">
        <v>107</v>
      </c>
      <c r="I23" s="47">
        <f t="shared" si="2"/>
        <v>1474.12</v>
      </c>
      <c r="J23" s="47">
        <f t="shared" si="3"/>
        <v>1474.12</v>
      </c>
      <c r="K23" s="50">
        <v>1044.48</v>
      </c>
      <c r="L23" s="50">
        <v>199.64</v>
      </c>
      <c r="M23" s="50">
        <v>150</v>
      </c>
      <c r="N23" s="50">
        <v>80</v>
      </c>
      <c r="O23" s="50">
        <v>0</v>
      </c>
      <c r="P23" s="50">
        <v>0</v>
      </c>
      <c r="Q23" s="50">
        <v>0</v>
      </c>
      <c r="R23" s="50">
        <v>0</v>
      </c>
      <c r="S23" s="47" t="s">
        <v>31</v>
      </c>
      <c r="T23" s="48"/>
    </row>
    <row r="24" spans="1:20" ht="221.1" customHeight="1">
      <c r="A24" s="48">
        <v>18</v>
      </c>
      <c r="B24" s="48" t="s">
        <v>108</v>
      </c>
      <c r="C24" s="48" t="s">
        <v>109</v>
      </c>
      <c r="D24" s="48" t="s">
        <v>110</v>
      </c>
      <c r="E24" s="49" t="s">
        <v>111</v>
      </c>
      <c r="F24" s="45" t="s">
        <v>71</v>
      </c>
      <c r="G24" s="48" t="s">
        <v>72</v>
      </c>
      <c r="H24" s="48" t="s">
        <v>112</v>
      </c>
      <c r="I24" s="47">
        <f t="shared" si="2"/>
        <v>1406.83</v>
      </c>
      <c r="J24" s="47">
        <f t="shared" si="3"/>
        <v>1719.72</v>
      </c>
      <c r="K24" s="50">
        <v>1060.69</v>
      </c>
      <c r="L24" s="50">
        <v>305.54000000000002</v>
      </c>
      <c r="M24" s="50">
        <v>0</v>
      </c>
      <c r="N24" s="50">
        <v>40.6</v>
      </c>
      <c r="O24" s="50">
        <v>0</v>
      </c>
      <c r="P24" s="50">
        <v>0</v>
      </c>
      <c r="Q24" s="50">
        <v>0</v>
      </c>
      <c r="R24" s="50">
        <v>312.89</v>
      </c>
      <c r="S24" s="47" t="s">
        <v>31</v>
      </c>
      <c r="T24" s="48"/>
    </row>
    <row r="25" spans="1:20" ht="237.95" customHeight="1">
      <c r="A25" s="48">
        <v>19</v>
      </c>
      <c r="B25" s="48" t="s">
        <v>108</v>
      </c>
      <c r="C25" s="48" t="s">
        <v>113</v>
      </c>
      <c r="D25" s="48" t="s">
        <v>114</v>
      </c>
      <c r="E25" s="49" t="s">
        <v>115</v>
      </c>
      <c r="F25" s="45" t="s">
        <v>71</v>
      </c>
      <c r="G25" s="48" t="s">
        <v>72</v>
      </c>
      <c r="H25" s="48" t="s">
        <v>116</v>
      </c>
      <c r="I25" s="47">
        <f t="shared" si="2"/>
        <v>1471.14</v>
      </c>
      <c r="J25" s="47">
        <f t="shared" si="3"/>
        <v>1471.14</v>
      </c>
      <c r="K25" s="50">
        <v>992.17</v>
      </c>
      <c r="L25" s="50">
        <v>243.97</v>
      </c>
      <c r="M25" s="50">
        <v>165</v>
      </c>
      <c r="N25" s="50">
        <v>70</v>
      </c>
      <c r="O25" s="50">
        <v>0</v>
      </c>
      <c r="P25" s="50">
        <v>0</v>
      </c>
      <c r="Q25" s="50">
        <v>0</v>
      </c>
      <c r="R25" s="50">
        <v>0</v>
      </c>
      <c r="S25" s="47" t="s">
        <v>31</v>
      </c>
      <c r="T25" s="48"/>
    </row>
    <row r="26" spans="1:20" ht="186.95" customHeight="1">
      <c r="A26" s="45">
        <v>20</v>
      </c>
      <c r="B26" s="45" t="s">
        <v>108</v>
      </c>
      <c r="C26" s="45" t="s">
        <v>117</v>
      </c>
      <c r="D26" s="45" t="s">
        <v>118</v>
      </c>
      <c r="E26" s="46" t="s">
        <v>119</v>
      </c>
      <c r="F26" s="45" t="s">
        <v>71</v>
      </c>
      <c r="G26" s="45" t="s">
        <v>72</v>
      </c>
      <c r="H26" s="45" t="s">
        <v>120</v>
      </c>
      <c r="I26" s="47">
        <f t="shared" si="2"/>
        <v>389.66</v>
      </c>
      <c r="J26" s="47">
        <f t="shared" si="3"/>
        <v>389.66</v>
      </c>
      <c r="K26" s="47">
        <v>200</v>
      </c>
      <c r="L26" s="47">
        <v>129.66</v>
      </c>
      <c r="M26" s="47">
        <v>30</v>
      </c>
      <c r="N26" s="47">
        <v>30</v>
      </c>
      <c r="O26" s="47">
        <v>0</v>
      </c>
      <c r="P26" s="47">
        <v>0</v>
      </c>
      <c r="Q26" s="47">
        <v>0</v>
      </c>
      <c r="R26" s="47">
        <v>0</v>
      </c>
      <c r="S26" s="47" t="s">
        <v>31</v>
      </c>
      <c r="T26" s="45"/>
    </row>
    <row r="27" spans="1:20" ht="201.95" customHeight="1">
      <c r="A27" s="51">
        <v>21</v>
      </c>
      <c r="B27" s="48" t="s">
        <v>103</v>
      </c>
      <c r="C27" s="48" t="s">
        <v>121</v>
      </c>
      <c r="D27" s="48" t="s">
        <v>122</v>
      </c>
      <c r="E27" s="49" t="s">
        <v>123</v>
      </c>
      <c r="F27" s="45" t="s">
        <v>71</v>
      </c>
      <c r="G27" s="48" t="s">
        <v>72</v>
      </c>
      <c r="H27" s="48" t="s">
        <v>124</v>
      </c>
      <c r="I27" s="47">
        <f t="shared" si="2"/>
        <v>1983.82</v>
      </c>
      <c r="J27" s="47">
        <f t="shared" si="3"/>
        <v>1983.82</v>
      </c>
      <c r="K27" s="50">
        <v>1204.56</v>
      </c>
      <c r="L27" s="50">
        <v>472.26</v>
      </c>
      <c r="M27" s="50">
        <v>230</v>
      </c>
      <c r="N27" s="50">
        <v>77</v>
      </c>
      <c r="O27" s="50">
        <v>0</v>
      </c>
      <c r="P27" s="50">
        <v>0</v>
      </c>
      <c r="Q27" s="50">
        <v>0</v>
      </c>
      <c r="R27" s="50">
        <v>0</v>
      </c>
      <c r="S27" s="47" t="s">
        <v>31</v>
      </c>
      <c r="T27" s="52"/>
    </row>
    <row r="28" spans="1:20" s="24" customFormat="1" ht="50.1" customHeight="1">
      <c r="A28" s="65" t="s">
        <v>125</v>
      </c>
      <c r="B28" s="65"/>
      <c r="C28" s="65"/>
      <c r="D28" s="65"/>
      <c r="E28" s="41">
        <v>4</v>
      </c>
      <c r="F28" s="41"/>
      <c r="G28" s="42"/>
      <c r="H28" s="43"/>
      <c r="I28" s="44">
        <f>SUM(I29:I32)</f>
        <v>2230.17</v>
      </c>
      <c r="J28" s="44">
        <f t="shared" ref="J28:R28" si="4">SUM(J29:J32)</f>
        <v>3264.92</v>
      </c>
      <c r="K28" s="44">
        <f t="shared" si="4"/>
        <v>1628.65</v>
      </c>
      <c r="L28" s="44">
        <f t="shared" si="4"/>
        <v>222.47</v>
      </c>
      <c r="M28" s="44">
        <f t="shared" si="4"/>
        <v>363</v>
      </c>
      <c r="N28" s="44">
        <f t="shared" si="4"/>
        <v>16.05</v>
      </c>
      <c r="O28" s="44">
        <f t="shared" si="4"/>
        <v>0</v>
      </c>
      <c r="P28" s="44">
        <f t="shared" si="4"/>
        <v>0</v>
      </c>
      <c r="Q28" s="44">
        <f t="shared" si="4"/>
        <v>0</v>
      </c>
      <c r="R28" s="44">
        <f t="shared" si="4"/>
        <v>1034.75</v>
      </c>
      <c r="S28" s="44"/>
      <c r="T28" s="44"/>
    </row>
    <row r="29" spans="1:20" ht="132.94999999999999" customHeight="1">
      <c r="A29" s="45">
        <v>1</v>
      </c>
      <c r="B29" s="45" t="s">
        <v>23</v>
      </c>
      <c r="C29" s="45" t="s">
        <v>126</v>
      </c>
      <c r="D29" s="45" t="s">
        <v>127</v>
      </c>
      <c r="E29" s="46" t="s">
        <v>128</v>
      </c>
      <c r="F29" s="45" t="s">
        <v>38</v>
      </c>
      <c r="G29" s="45" t="s">
        <v>129</v>
      </c>
      <c r="H29" s="45" t="s">
        <v>130</v>
      </c>
      <c r="I29" s="47">
        <f>K29+L29+M29+N29</f>
        <v>350</v>
      </c>
      <c r="J29" s="47">
        <f>K29+L29+M29+N29+O29+P29+Q29+R29</f>
        <v>350</v>
      </c>
      <c r="K29" s="47">
        <v>200</v>
      </c>
      <c r="L29" s="47">
        <v>80</v>
      </c>
      <c r="M29" s="47">
        <v>70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 t="s">
        <v>31</v>
      </c>
      <c r="T29" s="45"/>
    </row>
    <row r="30" spans="1:20" ht="252.95" customHeight="1">
      <c r="A30" s="48">
        <v>2</v>
      </c>
      <c r="B30" s="48" t="s">
        <v>23</v>
      </c>
      <c r="C30" s="48" t="s">
        <v>131</v>
      </c>
      <c r="D30" s="45" t="s">
        <v>132</v>
      </c>
      <c r="E30" s="49" t="s">
        <v>133</v>
      </c>
      <c r="F30" s="45" t="s">
        <v>71</v>
      </c>
      <c r="G30" s="48" t="s">
        <v>72</v>
      </c>
      <c r="H30" s="48" t="s">
        <v>134</v>
      </c>
      <c r="I30" s="47">
        <f>K30+L30+M30+N30</f>
        <v>1086.58</v>
      </c>
      <c r="J30" s="47">
        <f>K30+L30+M30+N30+O30+P30+Q30+R30</f>
        <v>1086.58</v>
      </c>
      <c r="K30" s="50">
        <v>823.89</v>
      </c>
      <c r="L30" s="50">
        <v>106.64</v>
      </c>
      <c r="M30" s="50">
        <v>140</v>
      </c>
      <c r="N30" s="50">
        <v>16.05</v>
      </c>
      <c r="O30" s="50">
        <v>0</v>
      </c>
      <c r="P30" s="50">
        <v>0</v>
      </c>
      <c r="Q30" s="50">
        <v>0</v>
      </c>
      <c r="R30" s="50">
        <v>0</v>
      </c>
      <c r="S30" s="47" t="s">
        <v>31</v>
      </c>
      <c r="T30" s="48"/>
    </row>
    <row r="31" spans="1:20" ht="215.1" customHeight="1">
      <c r="A31" s="48">
        <v>3</v>
      </c>
      <c r="B31" s="48" t="s">
        <v>23</v>
      </c>
      <c r="C31" s="48" t="s">
        <v>135</v>
      </c>
      <c r="D31" s="48" t="s">
        <v>136</v>
      </c>
      <c r="E31" s="49" t="s">
        <v>137</v>
      </c>
      <c r="F31" s="45" t="s">
        <v>71</v>
      </c>
      <c r="G31" s="48" t="s">
        <v>72</v>
      </c>
      <c r="H31" s="48" t="s">
        <v>138</v>
      </c>
      <c r="I31" s="47">
        <f>K31+L31+M31+N31</f>
        <v>658.34</v>
      </c>
      <c r="J31" s="47">
        <f>K31+L31+M31+N31+O31+P31+Q31+R31</f>
        <v>658.34</v>
      </c>
      <c r="K31" s="50">
        <v>469.51</v>
      </c>
      <c r="L31" s="50">
        <v>35.83</v>
      </c>
      <c r="M31" s="50">
        <v>153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47" t="s">
        <v>31</v>
      </c>
      <c r="T31" s="48"/>
    </row>
    <row r="32" spans="1:20" ht="396.95" customHeight="1">
      <c r="A32" s="48">
        <v>4</v>
      </c>
      <c r="B32" s="48" t="s">
        <v>23</v>
      </c>
      <c r="C32" s="48" t="s">
        <v>139</v>
      </c>
      <c r="D32" s="48" t="s">
        <v>140</v>
      </c>
      <c r="E32" s="49" t="s">
        <v>141</v>
      </c>
      <c r="F32" s="48" t="s">
        <v>142</v>
      </c>
      <c r="G32" s="48" t="s">
        <v>143</v>
      </c>
      <c r="H32" s="48" t="s">
        <v>144</v>
      </c>
      <c r="I32" s="47">
        <f>K32+L32+M32+N32</f>
        <v>135.25</v>
      </c>
      <c r="J32" s="47">
        <f>K32+L32+M32+N32+O32+P32+Q32+R32</f>
        <v>1170</v>
      </c>
      <c r="K32" s="50">
        <v>135.25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1034.75</v>
      </c>
      <c r="S32" s="47" t="s">
        <v>31</v>
      </c>
      <c r="T32" s="48"/>
    </row>
    <row r="33" spans="1:20" s="24" customFormat="1" ht="50.1" customHeight="1">
      <c r="A33" s="65" t="s">
        <v>145</v>
      </c>
      <c r="B33" s="65"/>
      <c r="C33" s="65"/>
      <c r="D33" s="65"/>
      <c r="E33" s="41">
        <v>2</v>
      </c>
      <c r="F33" s="41"/>
      <c r="G33" s="42"/>
      <c r="H33" s="43"/>
      <c r="I33" s="44">
        <f>SUM(I34:I35)</f>
        <v>557.12</v>
      </c>
      <c r="J33" s="44">
        <f t="shared" ref="J33:R33" si="5">SUM(J34:J35)</f>
        <v>557.12</v>
      </c>
      <c r="K33" s="44">
        <f t="shared" si="5"/>
        <v>420</v>
      </c>
      <c r="L33" s="44">
        <f t="shared" si="5"/>
        <v>30</v>
      </c>
      <c r="M33" s="44">
        <f t="shared" si="5"/>
        <v>30</v>
      </c>
      <c r="N33" s="44">
        <f t="shared" si="5"/>
        <v>77.12</v>
      </c>
      <c r="O33" s="44">
        <f t="shared" si="5"/>
        <v>0</v>
      </c>
      <c r="P33" s="44">
        <f t="shared" si="5"/>
        <v>0</v>
      </c>
      <c r="Q33" s="44">
        <f t="shared" si="5"/>
        <v>0</v>
      </c>
      <c r="R33" s="44">
        <f t="shared" si="5"/>
        <v>0</v>
      </c>
      <c r="S33" s="44"/>
      <c r="T33" s="44"/>
    </row>
    <row r="34" spans="1:20" ht="135" customHeight="1">
      <c r="A34" s="45">
        <v>1</v>
      </c>
      <c r="B34" s="45" t="s">
        <v>62</v>
      </c>
      <c r="C34" s="45" t="s">
        <v>146</v>
      </c>
      <c r="D34" s="45" t="s">
        <v>147</v>
      </c>
      <c r="E34" s="46" t="s">
        <v>148</v>
      </c>
      <c r="F34" s="45" t="s">
        <v>66</v>
      </c>
      <c r="G34" s="45" t="s">
        <v>67</v>
      </c>
      <c r="H34" s="45" t="s">
        <v>149</v>
      </c>
      <c r="I34" s="47">
        <f>K34+L34+M34+N34</f>
        <v>357.12</v>
      </c>
      <c r="J34" s="47">
        <f>K34+L34+M34+N34+O34+P34+Q34+R34</f>
        <v>357.12</v>
      </c>
      <c r="K34" s="47">
        <v>320</v>
      </c>
      <c r="L34" s="47">
        <v>0</v>
      </c>
      <c r="M34" s="47">
        <v>0</v>
      </c>
      <c r="N34" s="47">
        <v>37.119999999999997</v>
      </c>
      <c r="O34" s="47">
        <v>0</v>
      </c>
      <c r="P34" s="47">
        <v>0</v>
      </c>
      <c r="Q34" s="47">
        <v>0</v>
      </c>
      <c r="R34" s="47">
        <v>0</v>
      </c>
      <c r="S34" s="47" t="s">
        <v>31</v>
      </c>
      <c r="T34" s="45"/>
    </row>
    <row r="35" spans="1:20" ht="162">
      <c r="A35" s="45">
        <v>2</v>
      </c>
      <c r="B35" s="45" t="s">
        <v>150</v>
      </c>
      <c r="C35" s="45" t="s">
        <v>151</v>
      </c>
      <c r="D35" s="45" t="s">
        <v>152</v>
      </c>
      <c r="E35" s="46" t="s">
        <v>153</v>
      </c>
      <c r="F35" s="45" t="s">
        <v>154</v>
      </c>
      <c r="G35" s="45" t="s">
        <v>155</v>
      </c>
      <c r="H35" s="45" t="s">
        <v>156</v>
      </c>
      <c r="I35" s="47">
        <f>K35+L35+M35+N35</f>
        <v>200</v>
      </c>
      <c r="J35" s="47">
        <f>K35+L35+M35+N35+O35+P35+Q35+R35</f>
        <v>200</v>
      </c>
      <c r="K35" s="47">
        <v>100</v>
      </c>
      <c r="L35" s="47">
        <v>30</v>
      </c>
      <c r="M35" s="47">
        <v>30</v>
      </c>
      <c r="N35" s="47">
        <v>40</v>
      </c>
      <c r="O35" s="47">
        <v>0</v>
      </c>
      <c r="P35" s="47">
        <v>0</v>
      </c>
      <c r="Q35" s="47">
        <v>0</v>
      </c>
      <c r="R35" s="47">
        <v>0</v>
      </c>
      <c r="S35" s="47" t="s">
        <v>31</v>
      </c>
      <c r="T35" s="45"/>
    </row>
    <row r="36" spans="1:20" s="24" customFormat="1" ht="50.1" customHeight="1">
      <c r="A36" s="65" t="s">
        <v>157</v>
      </c>
      <c r="B36" s="65"/>
      <c r="C36" s="65"/>
      <c r="D36" s="65"/>
      <c r="E36" s="41">
        <v>7</v>
      </c>
      <c r="F36" s="41"/>
      <c r="G36" s="42"/>
      <c r="H36" s="43"/>
      <c r="I36" s="44">
        <f>SUM(I37:I43)</f>
        <v>5909.5</v>
      </c>
      <c r="J36" s="44">
        <f t="shared" ref="J36:R36" si="6">SUM(J37:J43)</f>
        <v>5909.5</v>
      </c>
      <c r="K36" s="44">
        <f t="shared" si="6"/>
        <v>4067.77</v>
      </c>
      <c r="L36" s="44">
        <f t="shared" si="6"/>
        <v>1002.56</v>
      </c>
      <c r="M36" s="44">
        <f t="shared" si="6"/>
        <v>598</v>
      </c>
      <c r="N36" s="44">
        <f t="shared" si="6"/>
        <v>241.17</v>
      </c>
      <c r="O36" s="44">
        <f t="shared" si="6"/>
        <v>0</v>
      </c>
      <c r="P36" s="44">
        <f t="shared" si="6"/>
        <v>0</v>
      </c>
      <c r="Q36" s="44">
        <f t="shared" si="6"/>
        <v>0</v>
      </c>
      <c r="R36" s="44">
        <f t="shared" si="6"/>
        <v>0</v>
      </c>
      <c r="S36" s="44"/>
      <c r="T36" s="44"/>
    </row>
    <row r="37" spans="1:20" ht="191.1" customHeight="1">
      <c r="A37" s="48">
        <v>1</v>
      </c>
      <c r="B37" s="48" t="s">
        <v>53</v>
      </c>
      <c r="C37" s="48" t="s">
        <v>158</v>
      </c>
      <c r="D37" s="48" t="s">
        <v>159</v>
      </c>
      <c r="E37" s="49" t="s">
        <v>160</v>
      </c>
      <c r="F37" s="45" t="s">
        <v>71</v>
      </c>
      <c r="G37" s="48" t="s">
        <v>72</v>
      </c>
      <c r="H37" s="48" t="s">
        <v>161</v>
      </c>
      <c r="I37" s="50">
        <f>K37+L37+M37+N37</f>
        <v>874.16</v>
      </c>
      <c r="J37" s="50">
        <f>K37+L37+M37+N37+O37+P37+Q37+R37</f>
        <v>874.16</v>
      </c>
      <c r="K37" s="50">
        <v>548.52</v>
      </c>
      <c r="L37" s="50">
        <v>185.64</v>
      </c>
      <c r="M37" s="50">
        <v>85</v>
      </c>
      <c r="N37" s="50">
        <v>55</v>
      </c>
      <c r="O37" s="50">
        <v>0</v>
      </c>
      <c r="P37" s="50">
        <v>0</v>
      </c>
      <c r="Q37" s="50">
        <v>0</v>
      </c>
      <c r="R37" s="50">
        <v>0</v>
      </c>
      <c r="S37" s="47" t="s">
        <v>31</v>
      </c>
      <c r="T37" s="48"/>
    </row>
    <row r="38" spans="1:20" ht="195.95" customHeight="1">
      <c r="A38" s="48">
        <v>2</v>
      </c>
      <c r="B38" s="48" t="s">
        <v>162</v>
      </c>
      <c r="C38" s="48" t="s">
        <v>163</v>
      </c>
      <c r="D38" s="48" t="s">
        <v>164</v>
      </c>
      <c r="E38" s="49" t="s">
        <v>165</v>
      </c>
      <c r="F38" s="45" t="s">
        <v>71</v>
      </c>
      <c r="G38" s="48" t="s">
        <v>72</v>
      </c>
      <c r="H38" s="48" t="s">
        <v>166</v>
      </c>
      <c r="I38" s="50">
        <f t="shared" ref="I38:I43" si="7">K38+L38+M38+N38</f>
        <v>952.69</v>
      </c>
      <c r="J38" s="50">
        <f t="shared" ref="J38:J43" si="8">K38+L38+M38+N38+O38+P38+Q38+R38</f>
        <v>952.69</v>
      </c>
      <c r="K38" s="50">
        <v>676.97</v>
      </c>
      <c r="L38" s="50">
        <v>125.72</v>
      </c>
      <c r="M38" s="50">
        <v>100</v>
      </c>
      <c r="N38" s="50">
        <v>50</v>
      </c>
      <c r="O38" s="50">
        <v>0</v>
      </c>
      <c r="P38" s="50">
        <v>0</v>
      </c>
      <c r="Q38" s="50">
        <v>0</v>
      </c>
      <c r="R38" s="50">
        <v>0</v>
      </c>
      <c r="S38" s="47" t="s">
        <v>31</v>
      </c>
      <c r="T38" s="48"/>
    </row>
    <row r="39" spans="1:20" ht="185.1" customHeight="1">
      <c r="A39" s="48">
        <v>3</v>
      </c>
      <c r="B39" s="48" t="s">
        <v>162</v>
      </c>
      <c r="C39" s="48" t="s">
        <v>167</v>
      </c>
      <c r="D39" s="48" t="s">
        <v>168</v>
      </c>
      <c r="E39" s="49" t="s">
        <v>169</v>
      </c>
      <c r="F39" s="45" t="s">
        <v>71</v>
      </c>
      <c r="G39" s="48" t="s">
        <v>72</v>
      </c>
      <c r="H39" s="48" t="s">
        <v>170</v>
      </c>
      <c r="I39" s="50">
        <f t="shared" si="7"/>
        <v>688.22</v>
      </c>
      <c r="J39" s="50">
        <f t="shared" si="8"/>
        <v>688.22</v>
      </c>
      <c r="K39" s="50">
        <v>459.5</v>
      </c>
      <c r="L39" s="50">
        <v>108.72</v>
      </c>
      <c r="M39" s="50">
        <v>90</v>
      </c>
      <c r="N39" s="50">
        <v>30</v>
      </c>
      <c r="O39" s="50">
        <v>0</v>
      </c>
      <c r="P39" s="50">
        <v>0</v>
      </c>
      <c r="Q39" s="50">
        <v>0</v>
      </c>
      <c r="R39" s="50">
        <v>0</v>
      </c>
      <c r="S39" s="47" t="s">
        <v>31</v>
      </c>
      <c r="T39" s="48"/>
    </row>
    <row r="40" spans="1:20" ht="270" customHeight="1">
      <c r="A40" s="48">
        <v>4</v>
      </c>
      <c r="B40" s="48" t="s">
        <v>162</v>
      </c>
      <c r="C40" s="48" t="s">
        <v>171</v>
      </c>
      <c r="D40" s="48" t="s">
        <v>172</v>
      </c>
      <c r="E40" s="49" t="s">
        <v>173</v>
      </c>
      <c r="F40" s="45" t="s">
        <v>71</v>
      </c>
      <c r="G40" s="48" t="s">
        <v>72</v>
      </c>
      <c r="H40" s="48" t="s">
        <v>174</v>
      </c>
      <c r="I40" s="50">
        <f t="shared" si="7"/>
        <v>1363.27</v>
      </c>
      <c r="J40" s="50">
        <f t="shared" si="8"/>
        <v>1363.27</v>
      </c>
      <c r="K40" s="50">
        <v>1168.48</v>
      </c>
      <c r="L40" s="50">
        <v>98.62</v>
      </c>
      <c r="M40" s="50">
        <v>90</v>
      </c>
      <c r="N40" s="50">
        <v>6.17</v>
      </c>
      <c r="O40" s="50">
        <v>0</v>
      </c>
      <c r="P40" s="50">
        <v>0</v>
      </c>
      <c r="Q40" s="50">
        <v>0</v>
      </c>
      <c r="R40" s="50">
        <v>0</v>
      </c>
      <c r="S40" s="47" t="s">
        <v>31</v>
      </c>
      <c r="T40" s="48"/>
    </row>
    <row r="41" spans="1:20" ht="200.1" customHeight="1">
      <c r="A41" s="48">
        <v>5</v>
      </c>
      <c r="B41" s="48" t="s">
        <v>103</v>
      </c>
      <c r="C41" s="48" t="s">
        <v>175</v>
      </c>
      <c r="D41" s="48" t="s">
        <v>176</v>
      </c>
      <c r="E41" s="49" t="s">
        <v>177</v>
      </c>
      <c r="F41" s="45" t="s">
        <v>71</v>
      </c>
      <c r="G41" s="48" t="s">
        <v>72</v>
      </c>
      <c r="H41" s="48" t="s">
        <v>178</v>
      </c>
      <c r="I41" s="50">
        <f t="shared" si="7"/>
        <v>1336.72</v>
      </c>
      <c r="J41" s="50">
        <f t="shared" si="8"/>
        <v>1336.72</v>
      </c>
      <c r="K41" s="50">
        <v>847.16</v>
      </c>
      <c r="L41" s="50">
        <v>279.56</v>
      </c>
      <c r="M41" s="50">
        <v>150</v>
      </c>
      <c r="N41" s="50">
        <v>60</v>
      </c>
      <c r="O41" s="50">
        <v>0</v>
      </c>
      <c r="P41" s="50">
        <v>0</v>
      </c>
      <c r="Q41" s="50">
        <v>0</v>
      </c>
      <c r="R41" s="50">
        <v>0</v>
      </c>
      <c r="S41" s="47" t="s">
        <v>31</v>
      </c>
      <c r="T41" s="48"/>
    </row>
    <row r="42" spans="1:20" ht="210.95" customHeight="1">
      <c r="A42" s="48">
        <v>6</v>
      </c>
      <c r="B42" s="48" t="s">
        <v>62</v>
      </c>
      <c r="C42" s="48" t="s">
        <v>179</v>
      </c>
      <c r="D42" s="48" t="s">
        <v>180</v>
      </c>
      <c r="E42" s="49" t="s">
        <v>181</v>
      </c>
      <c r="F42" s="45" t="s">
        <v>71</v>
      </c>
      <c r="G42" s="48" t="s">
        <v>72</v>
      </c>
      <c r="H42" s="48" t="s">
        <v>182</v>
      </c>
      <c r="I42" s="50">
        <f t="shared" si="7"/>
        <v>657.44</v>
      </c>
      <c r="J42" s="50">
        <f t="shared" si="8"/>
        <v>657.44</v>
      </c>
      <c r="K42" s="50">
        <v>352.14</v>
      </c>
      <c r="L42" s="50">
        <v>195.3</v>
      </c>
      <c r="M42" s="50">
        <v>80</v>
      </c>
      <c r="N42" s="50">
        <v>30</v>
      </c>
      <c r="O42" s="50">
        <v>0</v>
      </c>
      <c r="P42" s="50">
        <v>0</v>
      </c>
      <c r="Q42" s="50">
        <v>0</v>
      </c>
      <c r="R42" s="50">
        <v>0</v>
      </c>
      <c r="S42" s="47" t="s">
        <v>31</v>
      </c>
      <c r="T42" s="48"/>
    </row>
    <row r="43" spans="1:20" ht="195" customHeight="1">
      <c r="A43" s="48">
        <v>7</v>
      </c>
      <c r="B43" s="48" t="s">
        <v>162</v>
      </c>
      <c r="C43" s="48" t="s">
        <v>183</v>
      </c>
      <c r="D43" s="48" t="s">
        <v>184</v>
      </c>
      <c r="E43" s="49" t="s">
        <v>185</v>
      </c>
      <c r="F43" s="45" t="s">
        <v>71</v>
      </c>
      <c r="G43" s="48" t="s">
        <v>72</v>
      </c>
      <c r="H43" s="48" t="s">
        <v>186</v>
      </c>
      <c r="I43" s="50">
        <f t="shared" si="7"/>
        <v>37</v>
      </c>
      <c r="J43" s="50">
        <f t="shared" si="8"/>
        <v>37</v>
      </c>
      <c r="K43" s="50">
        <v>15</v>
      </c>
      <c r="L43" s="50">
        <v>9</v>
      </c>
      <c r="M43" s="50">
        <v>3</v>
      </c>
      <c r="N43" s="50">
        <v>10</v>
      </c>
      <c r="O43" s="50">
        <v>0</v>
      </c>
      <c r="P43" s="50">
        <v>0</v>
      </c>
      <c r="Q43" s="50">
        <v>0</v>
      </c>
      <c r="R43" s="50">
        <v>0</v>
      </c>
      <c r="S43" s="47" t="s">
        <v>31</v>
      </c>
      <c r="T43" s="48"/>
    </row>
    <row r="44" spans="1:20" s="24" customFormat="1" ht="50.1" customHeight="1">
      <c r="A44" s="66" t="s">
        <v>187</v>
      </c>
      <c r="B44" s="67"/>
      <c r="C44" s="67"/>
      <c r="D44" s="68"/>
      <c r="E44" s="53">
        <v>1</v>
      </c>
      <c r="F44" s="53"/>
      <c r="G44" s="53"/>
      <c r="H44" s="53"/>
      <c r="I44" s="44">
        <f>I45</f>
        <v>159.41</v>
      </c>
      <c r="J44" s="44">
        <f t="shared" ref="J44:R44" si="9">J45</f>
        <v>159.41</v>
      </c>
      <c r="K44" s="44">
        <f t="shared" si="9"/>
        <v>159.41</v>
      </c>
      <c r="L44" s="44">
        <f t="shared" si="9"/>
        <v>0</v>
      </c>
      <c r="M44" s="44">
        <f t="shared" si="9"/>
        <v>0</v>
      </c>
      <c r="N44" s="44">
        <f t="shared" si="9"/>
        <v>0</v>
      </c>
      <c r="O44" s="44">
        <f t="shared" si="9"/>
        <v>0</v>
      </c>
      <c r="P44" s="44">
        <f t="shared" si="9"/>
        <v>0</v>
      </c>
      <c r="Q44" s="44">
        <f t="shared" si="9"/>
        <v>0</v>
      </c>
      <c r="R44" s="44">
        <f t="shared" si="9"/>
        <v>0</v>
      </c>
      <c r="S44" s="44"/>
      <c r="T44" s="53"/>
    </row>
    <row r="45" spans="1:20" ht="80.099999999999994" customHeight="1">
      <c r="A45" s="45">
        <v>1</v>
      </c>
      <c r="B45" s="45" t="s">
        <v>23</v>
      </c>
      <c r="C45" s="54" t="s">
        <v>188</v>
      </c>
      <c r="D45" s="45" t="s">
        <v>23</v>
      </c>
      <c r="E45" s="46" t="s">
        <v>189</v>
      </c>
      <c r="F45" s="45" t="s">
        <v>71</v>
      </c>
      <c r="G45" s="45" t="s">
        <v>72</v>
      </c>
      <c r="H45" s="45" t="s">
        <v>190</v>
      </c>
      <c r="I45" s="47">
        <f>SUM(K45:N45)</f>
        <v>159.41</v>
      </c>
      <c r="J45" s="47">
        <f>K45+L45+M45+N45+O45+P45+Q45+R45</f>
        <v>159.41</v>
      </c>
      <c r="K45" s="47">
        <v>159.41</v>
      </c>
      <c r="L45" s="47">
        <v>0</v>
      </c>
      <c r="M45" s="47">
        <v>0</v>
      </c>
      <c r="N45" s="47">
        <v>0</v>
      </c>
      <c r="O45" s="47">
        <v>0</v>
      </c>
      <c r="P45" s="47">
        <v>0</v>
      </c>
      <c r="Q45" s="47">
        <v>0</v>
      </c>
      <c r="R45" s="47">
        <v>0</v>
      </c>
      <c r="S45" s="47" t="s">
        <v>31</v>
      </c>
      <c r="T45" s="45"/>
    </row>
    <row r="46" spans="1:20" s="24" customFormat="1" ht="50.1" customHeight="1">
      <c r="A46" s="66" t="s">
        <v>191</v>
      </c>
      <c r="B46" s="67"/>
      <c r="C46" s="67"/>
      <c r="D46" s="68"/>
      <c r="E46" s="53">
        <v>1</v>
      </c>
      <c r="F46" s="53"/>
      <c r="G46" s="53"/>
      <c r="H46" s="53"/>
      <c r="I46" s="44">
        <f>I47</f>
        <v>3</v>
      </c>
      <c r="J46" s="44">
        <f t="shared" ref="J46:R46" si="10">J47</f>
        <v>3</v>
      </c>
      <c r="K46" s="44">
        <f t="shared" si="10"/>
        <v>0</v>
      </c>
      <c r="L46" s="44">
        <f t="shared" si="10"/>
        <v>0</v>
      </c>
      <c r="M46" s="44">
        <f t="shared" si="10"/>
        <v>3</v>
      </c>
      <c r="N46" s="44">
        <f t="shared" si="10"/>
        <v>0</v>
      </c>
      <c r="O46" s="44">
        <f t="shared" si="10"/>
        <v>0</v>
      </c>
      <c r="P46" s="44">
        <f t="shared" si="10"/>
        <v>0</v>
      </c>
      <c r="Q46" s="44">
        <f t="shared" si="10"/>
        <v>0</v>
      </c>
      <c r="R46" s="44">
        <f t="shared" si="10"/>
        <v>0</v>
      </c>
      <c r="S46" s="44"/>
      <c r="T46" s="53"/>
    </row>
    <row r="47" spans="1:20" ht="81.95" customHeight="1">
      <c r="A47" s="45">
        <v>1</v>
      </c>
      <c r="B47" s="45" t="s">
        <v>23</v>
      </c>
      <c r="C47" s="45" t="s">
        <v>192</v>
      </c>
      <c r="D47" s="45" t="s">
        <v>23</v>
      </c>
      <c r="E47" s="46" t="s">
        <v>193</v>
      </c>
      <c r="F47" s="45" t="s">
        <v>71</v>
      </c>
      <c r="G47" s="45" t="s">
        <v>72</v>
      </c>
      <c r="H47" s="45" t="s">
        <v>194</v>
      </c>
      <c r="I47" s="47">
        <f>SUM(K47:N47)</f>
        <v>3</v>
      </c>
      <c r="J47" s="47">
        <f>K47+L47+M47+N47+O47+P47+Q47+R47</f>
        <v>3</v>
      </c>
      <c r="K47" s="47">
        <v>0</v>
      </c>
      <c r="L47" s="47">
        <v>0</v>
      </c>
      <c r="M47" s="47">
        <v>3</v>
      </c>
      <c r="N47" s="47">
        <v>0</v>
      </c>
      <c r="O47" s="47">
        <v>0</v>
      </c>
      <c r="P47" s="47">
        <v>0</v>
      </c>
      <c r="Q47" s="47">
        <v>0</v>
      </c>
      <c r="R47" s="47">
        <v>0</v>
      </c>
      <c r="S47" s="47" t="s">
        <v>31</v>
      </c>
      <c r="T47" s="45"/>
    </row>
  </sheetData>
  <mergeCells count="21">
    <mergeCell ref="S3:S4"/>
    <mergeCell ref="T3:T4"/>
    <mergeCell ref="A44:D44"/>
    <mergeCell ref="A46:D46"/>
    <mergeCell ref="A3:A4"/>
    <mergeCell ref="B3:B4"/>
    <mergeCell ref="C3:C4"/>
    <mergeCell ref="D3:D4"/>
    <mergeCell ref="A5:D5"/>
    <mergeCell ref="A6:D6"/>
    <mergeCell ref="A28:D28"/>
    <mergeCell ref="A33:D33"/>
    <mergeCell ref="A36:D36"/>
    <mergeCell ref="A1:R1"/>
    <mergeCell ref="A2:D2"/>
    <mergeCell ref="J2:K2"/>
    <mergeCell ref="H3:I3"/>
    <mergeCell ref="J3:R3"/>
    <mergeCell ref="E3:E4"/>
    <mergeCell ref="F3:F4"/>
    <mergeCell ref="G3:G4"/>
  </mergeCells>
  <phoneticPr fontId="18" type="noConversion"/>
  <printOptions horizontalCentered="1"/>
  <pageMargins left="0.16111111111111101" right="0.16111111111111101" top="1" bottom="0.80277777777777803" header="0.5" footer="0.5"/>
  <pageSetup paperSize="8" scale="22" fitToHeight="0" orientation="landscape"/>
  <headerFooter>
    <oddFooter>&amp;C第 &amp;P 页，共 &amp;N 页</oddFooter>
  </headerFooter>
  <ignoredErrors>
    <ignoredError sqref="J47" formula="1" formulaRange="1"/>
    <ignoredError sqref="K30:N30 I45:J45 I47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4"/>
  <sheetViews>
    <sheetView topLeftCell="A6" zoomScale="80" zoomScaleNormal="80" workbookViewId="0">
      <selection activeCell="D17" sqref="D17"/>
    </sheetView>
  </sheetViews>
  <sheetFormatPr defaultColWidth="9" defaultRowHeight="13.5"/>
  <cols>
    <col min="2" max="2" width="18.625" customWidth="1"/>
    <col min="3" max="3" width="13.25" customWidth="1"/>
    <col min="4" max="4" width="19.125" customWidth="1"/>
    <col min="5" max="5" width="14.375" customWidth="1"/>
    <col min="6" max="6" width="19.875" customWidth="1"/>
    <col min="7" max="7" width="15" customWidth="1"/>
    <col min="8" max="8" width="16.375" customWidth="1"/>
    <col min="9" max="9" width="13.5" customWidth="1"/>
    <col min="10" max="10" width="16.25" customWidth="1"/>
    <col min="11" max="11" width="13.625" customWidth="1"/>
    <col min="12" max="12" width="19.375" customWidth="1"/>
    <col min="14" max="14" width="18.625" customWidth="1"/>
    <col min="16" max="16" width="17.375" customWidth="1"/>
    <col min="18" max="18" width="17" customWidth="1"/>
  </cols>
  <sheetData>
    <row r="1" spans="1:19" ht="75.95" customHeight="1">
      <c r="A1" s="72" t="s">
        <v>195</v>
      </c>
      <c r="B1" s="72"/>
      <c r="C1" s="72"/>
      <c r="D1" s="73"/>
      <c r="E1" s="72"/>
      <c r="F1" s="73"/>
      <c r="G1" s="73"/>
      <c r="H1" s="73"/>
      <c r="I1" s="72"/>
      <c r="J1" s="73"/>
      <c r="K1" s="72"/>
      <c r="L1" s="73"/>
      <c r="M1" s="72"/>
      <c r="N1" s="73"/>
      <c r="O1" s="72"/>
      <c r="P1" s="73"/>
      <c r="Q1" s="72"/>
      <c r="R1" s="72"/>
      <c r="S1" s="72"/>
    </row>
    <row r="2" spans="1:19" ht="20.25">
      <c r="A2" s="74"/>
      <c r="B2" s="74"/>
      <c r="C2" s="74"/>
      <c r="D2" s="75"/>
      <c r="E2" s="1"/>
      <c r="F2" s="2"/>
      <c r="G2" s="2"/>
      <c r="H2" s="2"/>
      <c r="I2" s="76"/>
      <c r="J2" s="76"/>
      <c r="K2" s="76" t="s">
        <v>196</v>
      </c>
      <c r="L2" s="76"/>
      <c r="M2" s="77" t="s">
        <v>197</v>
      </c>
      <c r="N2" s="78"/>
      <c r="O2" s="77"/>
      <c r="P2" s="78"/>
      <c r="Q2" s="77"/>
      <c r="R2" s="77"/>
      <c r="S2" s="77"/>
    </row>
    <row r="3" spans="1:19" ht="51" customHeight="1">
      <c r="A3" s="84" t="s">
        <v>1</v>
      </c>
      <c r="B3" s="79" t="s">
        <v>198</v>
      </c>
      <c r="C3" s="79" t="s">
        <v>199</v>
      </c>
      <c r="D3" s="80" t="s">
        <v>200</v>
      </c>
      <c r="E3" s="79" t="s">
        <v>201</v>
      </c>
      <c r="F3" s="80"/>
      <c r="G3" s="79" t="s">
        <v>202</v>
      </c>
      <c r="H3" s="80"/>
      <c r="I3" s="81" t="s">
        <v>203</v>
      </c>
      <c r="J3" s="82"/>
      <c r="K3" s="81" t="s">
        <v>204</v>
      </c>
      <c r="L3" s="82"/>
      <c r="M3" s="81" t="s">
        <v>205</v>
      </c>
      <c r="N3" s="82"/>
      <c r="O3" s="79" t="s">
        <v>206</v>
      </c>
      <c r="P3" s="80"/>
      <c r="Q3" s="79" t="s">
        <v>207</v>
      </c>
      <c r="R3" s="79"/>
      <c r="S3" s="3" t="s">
        <v>11</v>
      </c>
    </row>
    <row r="4" spans="1:19" ht="60" customHeight="1">
      <c r="A4" s="85"/>
      <c r="B4" s="79"/>
      <c r="C4" s="79"/>
      <c r="D4" s="80"/>
      <c r="E4" s="3" t="s">
        <v>208</v>
      </c>
      <c r="F4" s="4" t="s">
        <v>14</v>
      </c>
      <c r="G4" s="3" t="s">
        <v>208</v>
      </c>
      <c r="H4" s="4" t="s">
        <v>14</v>
      </c>
      <c r="I4" s="3" t="s">
        <v>208</v>
      </c>
      <c r="J4" s="4" t="s">
        <v>14</v>
      </c>
      <c r="K4" s="3" t="s">
        <v>208</v>
      </c>
      <c r="L4" s="4" t="s">
        <v>14</v>
      </c>
      <c r="M4" s="3" t="s">
        <v>208</v>
      </c>
      <c r="N4" s="4" t="s">
        <v>14</v>
      </c>
      <c r="O4" s="3" t="s">
        <v>208</v>
      </c>
      <c r="P4" s="4" t="s">
        <v>14</v>
      </c>
      <c r="Q4" s="3" t="s">
        <v>208</v>
      </c>
      <c r="R4" s="4" t="s">
        <v>14</v>
      </c>
      <c r="S4" s="3"/>
    </row>
    <row r="5" spans="1:19" ht="42" customHeight="1">
      <c r="A5" s="5">
        <v>1</v>
      </c>
      <c r="B5" s="3" t="s">
        <v>209</v>
      </c>
      <c r="C5" s="6" t="e">
        <f t="shared" ref="C5:C12" si="0">E5+G5+I5+K5+M5+O5+Q5</f>
        <v>#REF!</v>
      </c>
      <c r="D5" s="6" t="e">
        <f t="shared" ref="D5:D12" si="1">F5+H5+J5+L5+N5+P5+R5</f>
        <v>#REF!</v>
      </c>
      <c r="E5" s="7" t="e">
        <f>附件2!#REF!</f>
        <v>#REF!</v>
      </c>
      <c r="F5" s="8" t="e">
        <f>附件2!#REF!</f>
        <v>#REF!</v>
      </c>
      <c r="G5" s="7"/>
      <c r="H5" s="8"/>
      <c r="I5" s="7"/>
      <c r="J5" s="8"/>
      <c r="K5" s="7"/>
      <c r="L5" s="8"/>
      <c r="M5" s="7"/>
      <c r="N5" s="8"/>
      <c r="O5" s="7"/>
      <c r="P5" s="8"/>
      <c r="Q5" s="3"/>
      <c r="R5" s="3"/>
      <c r="S5" s="7"/>
    </row>
    <row r="6" spans="1:19" ht="42" customHeight="1">
      <c r="A6" s="5">
        <v>2</v>
      </c>
      <c r="B6" s="6" t="s">
        <v>210</v>
      </c>
      <c r="C6" s="6" t="e">
        <f t="shared" si="0"/>
        <v>#REF!</v>
      </c>
      <c r="D6" s="6" t="e">
        <f t="shared" si="1"/>
        <v>#REF!</v>
      </c>
      <c r="E6" s="9" t="e">
        <f>附件2!#REF!</f>
        <v>#REF!</v>
      </c>
      <c r="F6" s="10" t="e">
        <f>附件2!#REF!</f>
        <v>#REF!</v>
      </c>
      <c r="G6" s="9" t="e">
        <f>附件2!#REF!</f>
        <v>#REF!</v>
      </c>
      <c r="H6" s="10" t="e">
        <f>附件2!#REF!</f>
        <v>#REF!</v>
      </c>
      <c r="I6" s="9" t="e">
        <f>附件2!#REF!</f>
        <v>#REF!</v>
      </c>
      <c r="J6" s="10" t="e">
        <f>附件2!#REF!</f>
        <v>#REF!</v>
      </c>
      <c r="K6" s="9" t="e">
        <f>附件2!#REF!</f>
        <v>#REF!</v>
      </c>
      <c r="L6" s="10" t="e">
        <f>附件2!#REF!</f>
        <v>#REF!</v>
      </c>
      <c r="M6" s="11" t="e">
        <f>附件2!#REF!</f>
        <v>#REF!</v>
      </c>
      <c r="N6" s="10" t="e">
        <f>附件2!#REF!</f>
        <v>#REF!</v>
      </c>
      <c r="O6" s="11"/>
      <c r="P6" s="10"/>
      <c r="Q6" s="7"/>
      <c r="R6" s="7"/>
      <c r="S6" s="7"/>
    </row>
    <row r="7" spans="1:19" ht="42" customHeight="1">
      <c r="A7" s="5">
        <v>3</v>
      </c>
      <c r="B7" s="6" t="s">
        <v>23</v>
      </c>
      <c r="C7" s="6">
        <f t="shared" si="0"/>
        <v>36</v>
      </c>
      <c r="D7" s="6">
        <f t="shared" si="1"/>
        <v>25355.11</v>
      </c>
      <c r="E7" s="9">
        <f>附件2!E6</f>
        <v>21</v>
      </c>
      <c r="F7" s="10">
        <f>附件2!I6</f>
        <v>16495.91</v>
      </c>
      <c r="G7" s="12">
        <f>附件2!E28</f>
        <v>4</v>
      </c>
      <c r="H7" s="13">
        <f>附件2!I28</f>
        <v>2230.17</v>
      </c>
      <c r="I7" s="12">
        <f>附件2!E33</f>
        <v>2</v>
      </c>
      <c r="J7" s="13">
        <f>附件2!I33</f>
        <v>557.12</v>
      </c>
      <c r="K7" s="9">
        <f>附件2!E36</f>
        <v>7</v>
      </c>
      <c r="L7" s="10">
        <f>附件2!I36</f>
        <v>5909.5</v>
      </c>
      <c r="M7" s="11">
        <f>附件2!E44</f>
        <v>1</v>
      </c>
      <c r="N7" s="10">
        <f>附件2!I44</f>
        <v>159.41</v>
      </c>
      <c r="O7" s="14">
        <v>0</v>
      </c>
      <c r="P7" s="14">
        <v>0</v>
      </c>
      <c r="Q7" s="11">
        <f>附件2!E46</f>
        <v>1</v>
      </c>
      <c r="R7" s="10">
        <f>附件2!I46</f>
        <v>3</v>
      </c>
      <c r="S7" s="7"/>
    </row>
    <row r="8" spans="1:19" ht="42" customHeight="1">
      <c r="A8" s="5">
        <v>4</v>
      </c>
      <c r="B8" s="6" t="s">
        <v>211</v>
      </c>
      <c r="C8" s="6" t="e">
        <f t="shared" si="0"/>
        <v>#REF!</v>
      </c>
      <c r="D8" s="6" t="e">
        <f t="shared" si="1"/>
        <v>#REF!</v>
      </c>
      <c r="E8" s="9" t="e">
        <f>附件2!#REF!</f>
        <v>#REF!</v>
      </c>
      <c r="F8" s="15" t="e">
        <f>附件2!#REF!</f>
        <v>#REF!</v>
      </c>
      <c r="G8" s="14"/>
      <c r="H8" s="14"/>
      <c r="I8" s="9" t="e">
        <f>附件2!#REF!</f>
        <v>#REF!</v>
      </c>
      <c r="J8" s="10" t="e">
        <f>附件2!#REF!</f>
        <v>#REF!</v>
      </c>
      <c r="K8" s="9" t="e">
        <f>附件2!#REF!</f>
        <v>#REF!</v>
      </c>
      <c r="L8" s="16" t="e">
        <f>附件2!#REF!</f>
        <v>#REF!</v>
      </c>
      <c r="M8" s="9" t="e">
        <f>附件2!#REF!</f>
        <v>#REF!</v>
      </c>
      <c r="N8" s="8" t="e">
        <f>附件2!#REF!</f>
        <v>#REF!</v>
      </c>
      <c r="O8" s="9"/>
      <c r="P8" s="8"/>
      <c r="Q8" s="7"/>
      <c r="R8" s="7"/>
      <c r="S8" s="7"/>
    </row>
    <row r="9" spans="1:19" ht="42" customHeight="1">
      <c r="A9" s="5">
        <v>5</v>
      </c>
      <c r="B9" s="6" t="s">
        <v>212</v>
      </c>
      <c r="C9" s="6" t="e">
        <f t="shared" si="0"/>
        <v>#REF!</v>
      </c>
      <c r="D9" s="6" t="e">
        <f t="shared" si="1"/>
        <v>#REF!</v>
      </c>
      <c r="E9" s="9" t="e">
        <f>附件2!#REF!</f>
        <v>#REF!</v>
      </c>
      <c r="F9" s="17" t="e">
        <f>附件2!#REF!</f>
        <v>#REF!</v>
      </c>
      <c r="G9" s="18" t="e">
        <f>附件2!#REF!</f>
        <v>#REF!</v>
      </c>
      <c r="H9" s="19" t="e">
        <f>附件2!#REF!</f>
        <v>#REF!</v>
      </c>
      <c r="I9" s="12" t="e">
        <f>附件2!#REF!</f>
        <v>#REF!</v>
      </c>
      <c r="J9" s="12" t="e">
        <f>附件2!#REF!</f>
        <v>#REF!</v>
      </c>
      <c r="K9" s="9" t="e">
        <f>附件2!#REF!</f>
        <v>#REF!</v>
      </c>
      <c r="L9" s="16" t="e">
        <f>附件2!#REF!</f>
        <v>#REF!</v>
      </c>
      <c r="M9" s="11" t="e">
        <f>附件2!#REF!</f>
        <v>#REF!</v>
      </c>
      <c r="N9" s="10" t="e">
        <f>附件2!#REF!</f>
        <v>#REF!</v>
      </c>
      <c r="O9" s="11" t="e">
        <f>附件2!#REF!</f>
        <v>#REF!</v>
      </c>
      <c r="P9" s="16" t="e">
        <f>附件2!#REF!</f>
        <v>#REF!</v>
      </c>
      <c r="Q9" s="7" t="e">
        <f>附件2!#REF!</f>
        <v>#REF!</v>
      </c>
      <c r="R9" s="7" t="e">
        <f>附件2!#REF!</f>
        <v>#REF!</v>
      </c>
      <c r="S9" s="7"/>
    </row>
    <row r="10" spans="1:19" ht="42" customHeight="1">
      <c r="A10" s="5">
        <v>6</v>
      </c>
      <c r="B10" s="6" t="s">
        <v>213</v>
      </c>
      <c r="C10" s="6" t="e">
        <f t="shared" si="0"/>
        <v>#REF!</v>
      </c>
      <c r="D10" s="6" t="e">
        <f t="shared" si="1"/>
        <v>#REF!</v>
      </c>
      <c r="E10" s="9" t="e">
        <f>附件2!#REF!</f>
        <v>#REF!</v>
      </c>
      <c r="F10" s="10" t="e">
        <f>附件2!#REF!</f>
        <v>#REF!</v>
      </c>
      <c r="G10" s="12" t="e">
        <f>附件2!#REF!</f>
        <v>#REF!</v>
      </c>
      <c r="H10" s="13" t="e">
        <f>附件2!#REF!</f>
        <v>#REF!</v>
      </c>
      <c r="I10" s="12" t="e">
        <f>附件2!#REF!</f>
        <v>#REF!</v>
      </c>
      <c r="J10" s="13" t="e">
        <f>附件2!#REF!</f>
        <v>#REF!</v>
      </c>
      <c r="K10" s="9" t="e">
        <f>附件2!#REF!</f>
        <v>#REF!</v>
      </c>
      <c r="L10" s="10" t="e">
        <f>附件2!#REF!</f>
        <v>#REF!</v>
      </c>
      <c r="M10" s="11" t="e">
        <f>附件2!#REF!</f>
        <v>#REF!</v>
      </c>
      <c r="N10" s="10" t="e">
        <f>附件2!#REF!</f>
        <v>#REF!</v>
      </c>
      <c r="O10" s="11"/>
      <c r="P10" s="10"/>
      <c r="Q10" s="7" t="e">
        <f>附件2!#REF!</f>
        <v>#REF!</v>
      </c>
      <c r="R10" s="7" t="e">
        <f>附件2!#REF!</f>
        <v>#REF!</v>
      </c>
      <c r="S10" s="7"/>
    </row>
    <row r="11" spans="1:19" ht="42" customHeight="1">
      <c r="A11" s="5">
        <v>7</v>
      </c>
      <c r="B11" s="6" t="s">
        <v>214</v>
      </c>
      <c r="C11" s="6" t="e">
        <f t="shared" si="0"/>
        <v>#REF!</v>
      </c>
      <c r="D11" s="6" t="e">
        <f t="shared" si="1"/>
        <v>#REF!</v>
      </c>
      <c r="E11" s="9" t="e">
        <f>附件2!#REF!</f>
        <v>#REF!</v>
      </c>
      <c r="F11" s="10" t="e">
        <f>附件2!#REF!</f>
        <v>#REF!</v>
      </c>
      <c r="G11" s="9" t="e">
        <f>附件2!#REF!</f>
        <v>#REF!</v>
      </c>
      <c r="H11" s="10" t="e">
        <f>附件2!#REF!</f>
        <v>#REF!</v>
      </c>
      <c r="I11" s="9"/>
      <c r="J11" s="10"/>
      <c r="K11" s="9" t="e">
        <f>附件2!#REF!</f>
        <v>#REF!</v>
      </c>
      <c r="L11" s="10" t="e">
        <f>附件2!#REF!</f>
        <v>#REF!</v>
      </c>
      <c r="M11" s="11" t="e">
        <f>附件2!#REF!</f>
        <v>#REF!</v>
      </c>
      <c r="N11" s="10" t="e">
        <f>附件2!#REF!</f>
        <v>#REF!</v>
      </c>
      <c r="O11" s="11"/>
      <c r="P11" s="10"/>
      <c r="Q11" s="7"/>
      <c r="R11" s="7"/>
      <c r="S11" s="7"/>
    </row>
    <row r="12" spans="1:19" ht="42" customHeight="1">
      <c r="A12" s="5">
        <v>8</v>
      </c>
      <c r="B12" s="6" t="s">
        <v>215</v>
      </c>
      <c r="C12" s="6" t="e">
        <f t="shared" si="0"/>
        <v>#REF!</v>
      </c>
      <c r="D12" s="6" t="e">
        <f t="shared" si="1"/>
        <v>#REF!</v>
      </c>
      <c r="E12" s="9" t="e">
        <f>附件2!#REF!</f>
        <v>#REF!</v>
      </c>
      <c r="F12" s="10" t="e">
        <f>附件2!#REF!</f>
        <v>#REF!</v>
      </c>
      <c r="G12" s="20" t="e">
        <f>附件2!#REF!</f>
        <v>#REF!</v>
      </c>
      <c r="H12" s="8" t="e">
        <f>附件2!#REF!</f>
        <v>#REF!</v>
      </c>
      <c r="I12" s="9" t="e">
        <f>附件2!#REF!</f>
        <v>#REF!</v>
      </c>
      <c r="J12" s="10" t="e">
        <f>附件2!#REF!</f>
        <v>#REF!</v>
      </c>
      <c r="K12" s="9" t="e">
        <f>附件2!#REF!</f>
        <v>#REF!</v>
      </c>
      <c r="L12" s="10" t="e">
        <f>附件2!#REF!</f>
        <v>#REF!</v>
      </c>
      <c r="M12" s="11" t="e">
        <f>附件2!#REF!</f>
        <v>#REF!</v>
      </c>
      <c r="N12" s="10" t="e">
        <f>附件2!#REF!</f>
        <v>#REF!</v>
      </c>
      <c r="O12" s="11"/>
      <c r="P12" s="10"/>
      <c r="Q12" s="7" t="e">
        <f>附件2!#REF!</f>
        <v>#REF!</v>
      </c>
      <c r="R12" s="7" t="e">
        <f>附件2!#REF!</f>
        <v>#REF!</v>
      </c>
      <c r="S12" s="7"/>
    </row>
    <row r="13" spans="1:19" ht="42" customHeight="1">
      <c r="A13" s="83" t="s">
        <v>216</v>
      </c>
      <c r="B13" s="83"/>
      <c r="C13" s="6" t="e">
        <f t="shared" ref="C13:R13" si="2">SUM(C5:C12)</f>
        <v>#REF!</v>
      </c>
      <c r="D13" s="4" t="e">
        <f t="shared" si="2"/>
        <v>#REF!</v>
      </c>
      <c r="E13" s="6" t="e">
        <f t="shared" si="2"/>
        <v>#REF!</v>
      </c>
      <c r="F13" s="4" t="e">
        <f t="shared" si="2"/>
        <v>#REF!</v>
      </c>
      <c r="G13" s="6" t="e">
        <f t="shared" si="2"/>
        <v>#REF!</v>
      </c>
      <c r="H13" s="4" t="e">
        <f t="shared" si="2"/>
        <v>#REF!</v>
      </c>
      <c r="I13" s="6" t="e">
        <f t="shared" si="2"/>
        <v>#REF!</v>
      </c>
      <c r="J13" s="4" t="e">
        <f t="shared" si="2"/>
        <v>#REF!</v>
      </c>
      <c r="K13" s="6" t="e">
        <f t="shared" si="2"/>
        <v>#REF!</v>
      </c>
      <c r="L13" s="4" t="e">
        <f t="shared" si="2"/>
        <v>#REF!</v>
      </c>
      <c r="M13" s="6" t="e">
        <f t="shared" si="2"/>
        <v>#REF!</v>
      </c>
      <c r="N13" s="4" t="e">
        <f t="shared" si="2"/>
        <v>#REF!</v>
      </c>
      <c r="O13" s="6" t="e">
        <f t="shared" si="2"/>
        <v>#REF!</v>
      </c>
      <c r="P13" s="4" t="e">
        <f t="shared" si="2"/>
        <v>#REF!</v>
      </c>
      <c r="Q13" s="6" t="e">
        <f t="shared" si="2"/>
        <v>#REF!</v>
      </c>
      <c r="R13" s="4" t="e">
        <f t="shared" si="2"/>
        <v>#REF!</v>
      </c>
      <c r="S13" s="6"/>
    </row>
    <row r="16" spans="1:19">
      <c r="G16" t="e">
        <f>G6+I6</f>
        <v>#REF!</v>
      </c>
      <c r="H16" t="e">
        <f>H6+J6</f>
        <v>#REF!</v>
      </c>
    </row>
    <row r="17" spans="5:8">
      <c r="E17" t="e">
        <f>F13/D13</f>
        <v>#REF!</v>
      </c>
      <c r="F17">
        <v>94453</v>
      </c>
      <c r="G17">
        <f t="shared" ref="G17:G24" si="3">G7+I7</f>
        <v>6</v>
      </c>
      <c r="H17">
        <f t="shared" ref="H17:H24" si="4">H7+J7</f>
        <v>2787.29</v>
      </c>
    </row>
    <row r="18" spans="5:8">
      <c r="F18" t="e">
        <f>F17/D13</f>
        <v>#REF!</v>
      </c>
      <c r="G18" t="e">
        <f t="shared" si="3"/>
        <v>#REF!</v>
      </c>
      <c r="H18" t="e">
        <f t="shared" si="4"/>
        <v>#REF!</v>
      </c>
    </row>
    <row r="19" spans="5:8">
      <c r="F19">
        <v>64642</v>
      </c>
      <c r="G19" t="e">
        <f t="shared" si="3"/>
        <v>#REF!</v>
      </c>
      <c r="H19" t="e">
        <f t="shared" si="4"/>
        <v>#REF!</v>
      </c>
    </row>
    <row r="20" spans="5:8">
      <c r="F20">
        <f>F19/94585</f>
        <v>0.68342760479991504</v>
      </c>
      <c r="G20" t="e">
        <f t="shared" si="3"/>
        <v>#REF!</v>
      </c>
      <c r="H20" t="e">
        <f t="shared" si="4"/>
        <v>#REF!</v>
      </c>
    </row>
    <row r="21" spans="5:8">
      <c r="G21" t="e">
        <f t="shared" si="3"/>
        <v>#REF!</v>
      </c>
      <c r="H21" t="e">
        <f t="shared" si="4"/>
        <v>#REF!</v>
      </c>
    </row>
    <row r="22" spans="5:8">
      <c r="G22" t="e">
        <f t="shared" si="3"/>
        <v>#REF!</v>
      </c>
      <c r="H22" t="e">
        <f t="shared" si="4"/>
        <v>#REF!</v>
      </c>
    </row>
    <row r="23" spans="5:8">
      <c r="G23" t="e">
        <f t="shared" si="3"/>
        <v>#REF!</v>
      </c>
      <c r="H23" t="e">
        <f t="shared" si="4"/>
        <v>#REF!</v>
      </c>
    </row>
    <row r="24" spans="5:8">
      <c r="G24">
        <f t="shared" si="3"/>
        <v>0</v>
      </c>
      <c r="H24">
        <f t="shared" si="4"/>
        <v>0</v>
      </c>
    </row>
  </sheetData>
  <mergeCells count="17">
    <mergeCell ref="O3:P3"/>
    <mergeCell ref="Q3:R3"/>
    <mergeCell ref="A13:B13"/>
    <mergeCell ref="A3:A4"/>
    <mergeCell ref="B3:B4"/>
    <mergeCell ref="C3:C4"/>
    <mergeCell ref="D3:D4"/>
    <mergeCell ref="E3:F3"/>
    <mergeCell ref="G3:H3"/>
    <mergeCell ref="I3:J3"/>
    <mergeCell ref="K3:L3"/>
    <mergeCell ref="M3:N3"/>
    <mergeCell ref="A1:S1"/>
    <mergeCell ref="A2:D2"/>
    <mergeCell ref="I2:J2"/>
    <mergeCell ref="K2:L2"/>
    <mergeCell ref="M2:S2"/>
  </mergeCells>
  <phoneticPr fontId="18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附件2</vt:lpstr>
      <vt:lpstr>Sheet1</vt:lpstr>
      <vt:lpstr>附件2!Print_Titles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2024-03-12T02:03:00Z</cp:lastPrinted>
  <dcterms:created xsi:type="dcterms:W3CDTF">2022-06-10T22:13:00Z</dcterms:created>
  <dcterms:modified xsi:type="dcterms:W3CDTF">2025-12-30T11:59:16Z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41D1128E416A4703884F580880C48F0F_13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